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1.1.4\"/>
    </mc:Choice>
  </mc:AlternateContent>
  <xr:revisionPtr revIDLastSave="0" documentId="13_ncr:1_{3AA7EB53-9B49-4E3B-A222-073B0B20E9D9}" xr6:coauthVersionLast="47" xr6:coauthVersionMax="47" xr10:uidLastSave="{00000000-0000-0000-0000-000000000000}"/>
  <bookViews>
    <workbookView xWindow="735" yWindow="135" windowWidth="23220" windowHeight="14370" tabRatio="829" xr2:uid="{F97E2B13-FD7D-45B1-B812-9327595CA88D}"/>
  </bookViews>
  <sheets>
    <sheet name="Сводка затрат 2025-2029" sheetId="7" r:id="rId1"/>
    <sheet name="ССР 2025" sheetId="8" r:id="rId2"/>
    <sheet name="СЗ 2025" sheetId="9" r:id="rId3"/>
    <sheet name="ССР 2026" sheetId="3" r:id="rId4"/>
    <sheet name="СЗ 2026" sheetId="4" r:id="rId5"/>
    <sheet name="ССР 2029" sheetId="6" r:id="rId6"/>
    <sheet name="СЗ 2029" sheetId="5" r:id="rId7"/>
  </sheets>
  <definedNames>
    <definedName name="_xlnm.Print_Titles" localSheetId="1">'ССР 2025'!$23:$23</definedName>
    <definedName name="_xlnm.Print_Titles" localSheetId="3">'ССР 2026'!$23:$23</definedName>
    <definedName name="_xlnm.Print_Titles" localSheetId="5">'ССР 2029'!$23:$23</definedName>
    <definedName name="Здания_КРУЭ__ЗРУ__укомплектованных_оборудованием" localSheetId="0">#REF!</definedName>
    <definedName name="Здания_КРУЭ__ЗРУ__укомплектованных_оборудованием" localSheetId="2">#REF!</definedName>
    <definedName name="Здания_КРУЭ__ЗРУ__укомплектованных_оборудованием" localSheetId="4">#REF!</definedName>
    <definedName name="Здания_КРУЭ__ЗРУ__укомплектованных_оборудованием" localSheetId="6">#REF!</definedName>
    <definedName name="Здания_КРУЭ__ЗРУ__укомплектованных_оборудованием" localSheetId="1">#REF!</definedName>
    <definedName name="Здания_КРУЭ__ЗРУ__укомплектованных_оборудованием" localSheetId="3">#REF!</definedName>
    <definedName name="Здания_КРУЭ__ЗРУ__укомплектованных_оборудованием" localSheetId="5">#REF!</definedName>
    <definedName name="Здания_КРУЭ__ЗРУ__укомплектованных_оборудованием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7" l="1"/>
  <c r="D26" i="9" l="1"/>
  <c r="C6" i="9"/>
  <c r="K22" i="7" l="1"/>
  <c r="J15" i="7"/>
  <c r="I15" i="7"/>
  <c r="H15" i="7"/>
  <c r="K6" i="7"/>
  <c r="J6" i="7"/>
  <c r="I6" i="7"/>
  <c r="H6" i="7"/>
  <c r="K24" i="7"/>
  <c r="J24" i="7"/>
  <c r="I24" i="7"/>
  <c r="H24" i="7"/>
  <c r="L24" i="7" s="1"/>
  <c r="K19" i="7"/>
  <c r="J19" i="7"/>
  <c r="K18" i="7"/>
  <c r="H18" i="7"/>
  <c r="K17" i="7"/>
  <c r="J17" i="7"/>
  <c r="I17" i="7"/>
  <c r="H17" i="7"/>
  <c r="J16" i="7"/>
  <c r="I16" i="7"/>
  <c r="K26" i="7"/>
  <c r="J26" i="7"/>
  <c r="L12" i="7"/>
  <c r="L19" i="7" s="1"/>
  <c r="K25" i="7"/>
  <c r="J18" i="7"/>
  <c r="I18" i="7"/>
  <c r="H25" i="7"/>
  <c r="L10" i="7"/>
  <c r="L17" i="7" s="1"/>
  <c r="K23" i="7"/>
  <c r="J23" i="7"/>
  <c r="I23" i="7"/>
  <c r="H16" i="7"/>
  <c r="K27" i="7" l="1"/>
  <c r="K29" i="7" s="1"/>
  <c r="K15" i="7"/>
  <c r="J13" i="7"/>
  <c r="L6" i="7"/>
  <c r="I20" i="7"/>
  <c r="I28" i="7" s="1"/>
  <c r="J20" i="7"/>
  <c r="J28" i="7" s="1"/>
  <c r="L8" i="7"/>
  <c r="K13" i="7"/>
  <c r="H22" i="7"/>
  <c r="I25" i="7"/>
  <c r="H26" i="7"/>
  <c r="L26" i="7" s="1"/>
  <c r="H13" i="7"/>
  <c r="I22" i="7"/>
  <c r="J25" i="7"/>
  <c r="L5" i="7"/>
  <c r="I13" i="7"/>
  <c r="K16" i="7"/>
  <c r="H19" i="7"/>
  <c r="H20" i="7" s="1"/>
  <c r="H28" i="7" s="1"/>
  <c r="J22" i="7"/>
  <c r="J27" i="7" s="1"/>
  <c r="J29" i="7" s="1"/>
  <c r="L9" i="7"/>
  <c r="L16" i="7" s="1"/>
  <c r="H23" i="7"/>
  <c r="L23" i="7" s="1"/>
  <c r="I26" i="7"/>
  <c r="L11" i="7"/>
  <c r="L18" i="7" s="1"/>
  <c r="K20" i="7" l="1"/>
  <c r="K28" i="7" s="1"/>
  <c r="L25" i="7"/>
  <c r="L13" i="7"/>
  <c r="L15" i="7"/>
  <c r="L20" i="7" s="1"/>
  <c r="L28" i="7" s="1"/>
  <c r="I27" i="7"/>
  <c r="I29" i="7" s="1"/>
  <c r="H27" i="7"/>
  <c r="H29" i="7" s="1"/>
  <c r="L22" i="7"/>
  <c r="L27" i="7" s="1"/>
  <c r="L29" i="7" l="1"/>
  <c r="C6" i="5" l="1"/>
  <c r="C6" i="4"/>
  <c r="D26" i="7" l="1"/>
  <c r="C6" i="7"/>
</calcChain>
</file>

<file path=xl/sharedStrings.xml><?xml version="1.0" encoding="utf-8"?>
<sst xmlns="http://schemas.openxmlformats.org/spreadsheetml/2006/main" count="375" uniqueCount="119">
  <si>
    <t>Заказчик</t>
  </si>
  <si>
    <t>АО "БЭСК"</t>
  </si>
  <si>
    <t>Сводка затрат в сумме в прогнозном уровне цен с НДС (тыс. руб.)</t>
  </si>
  <si>
    <t>4 кв. 2024 г.</t>
  </si>
  <si>
    <t>СВОДКА ЗАТРАТ</t>
  </si>
  <si>
    <t>(наименование стройки)</t>
  </si>
  <si>
    <t>№ п/п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</si>
  <si>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</si>
  <si>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</si>
  <si>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</si>
  <si>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</si>
  <si>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</si>
  <si>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</si>
  <si>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</si>
  <si>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</si>
  <si>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</si>
  <si>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</si>
  <si>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Форма № 1</t>
  </si>
  <si>
    <t xml:space="preserve">АО "БЭСК" </t>
  </si>
  <si>
    <t/>
  </si>
  <si>
    <t>(наименование организации)</t>
  </si>
  <si>
    <t>"Утвержден" "___"______________________2025г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</si>
  <si>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</si>
  <si>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</si>
  <si>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 № ССРСС-О_1.1.4</t>
  </si>
  <si>
    <t>О_1.1.4  Реконструкция электрических сетей  0,4-10(6)кВ в Ленинском районе города Иркутска (ул.Мира, ул.Волгоградская, ул.Новаторов, ул.Гравийная, ул.Речная, ул.Шевченко)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- 1,4км, замена ячеек КСО- 10шт)</t>
  </si>
  <si>
    <t>Составлен(а) в базисном (текущем) уровне цен  4 кв. 2024 г.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</si>
  <si>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</si>
  <si>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</si>
  <si>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</si>
  <si>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</si>
  <si>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</si>
  <si>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</si>
  <si>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</t>
  </si>
  <si>
    <t>прочих затрат</t>
  </si>
  <si>
    <t>Глава 2. Основные объекты строительства, реконструкции, капитального ремонта</t>
  </si>
  <si>
    <t>1</t>
  </si>
  <si>
    <t>ОС</t>
  </si>
  <si>
    <t>Объектная смета  О 1.1.4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</si>
  <si>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</si>
  <si>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</si>
  <si>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</si>
  <si>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</si>
  <si>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</si>
  <si>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</si>
  <si>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</si>
  <si>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</si>
  <si>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</si>
  <si>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</si>
  <si>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</si>
  <si>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</si>
  <si>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</si>
  <si>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непроизводственного назначения - 2%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</si>
  <si>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</si>
  <si>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</si>
  <si>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</si>
  <si>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</si>
  <si>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</si>
  <si>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</si>
  <si>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</si>
  <si>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</si>
  <si>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</si>
  <si>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</si>
  <si>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</si>
  <si>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Сводный сметный расчет в сумме   2 815,8216 тыс. руб.</t>
  </si>
  <si>
    <t>Составлен(а) в базисном (текущем) уровне цен  4кв. 2024 г.</t>
  </si>
  <si>
    <t>Сводный сметный расчет в сумме   1 126,32864 тыс. руб.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</si>
  <si>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</si>
  <si>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</si>
  <si>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</si>
  <si>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</si>
  <si>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</si>
  <si>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</si>
  <si>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</si>
  <si>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</si>
  <si>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</si>
  <si>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</si>
  <si>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</si>
  <si>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</si>
  <si>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</si>
  <si>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</si>
  <si>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</si>
  <si>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</si>
  <si>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</si>
  <si>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</si>
  <si>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</si>
  <si>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</si>
  <si>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</si>
  <si>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</si>
  <si>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</si>
  <si>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</si>
  <si>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</si>
  <si>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</si>
  <si>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</si>
  <si>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</si>
  <si>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Сводный сметный расчет в сумме   1 199,2135 тыс. руб.</t>
  </si>
  <si>
    <t>Всего с учетом "тендерный коэффициент"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</si>
  <si>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</si>
  <si>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</si>
  <si>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</si>
  <si>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</si>
  <si>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</si>
  <si>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</si>
  <si>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</si>
  <si>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</si>
  <si>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</si>
  <si>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</si>
  <si>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</si>
  <si>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</si>
  <si>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</si>
  <si>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</si>
  <si>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</si>
  <si>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</si>
  <si>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</si>
  <si>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</si>
  <si>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Сводка затрат в сумме в прогнозном уровне цен 2029г с НДС (тыс. руб.)</t>
  </si>
  <si>
    <t>Сводка затрат в сумме в прогнозном уровне цен 2026г с НДС (тыс. руб.)</t>
  </si>
  <si>
    <t>Сводка затрат в сумме в прогнозном уровне цен 2025г с НДС (тыс. руб.)</t>
  </si>
  <si>
    <t xml:space="preserve">О_1.1.4 Реконструкция электрических сетей  0,4-10(6)кВ в Ленинском районе города Иркутска (ул.Мира, ул.Волгоградская, ул.Новаторов, ул.Гравийная, ул.Речная, ул.Шевченко) с заменой голого провода на ВЛ на СИП, заменой старых и установкой новых КТПН для обеспечения качества электроэнергии и надежности электроснабжения потребителей (ВЛИ - 1,4км, замена ячеек КСО- 10шт)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</si>
</sst>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\ _₽_-;\-* #,##0.00\ _₽_-;_-* &quot;-&quot;??\ _₽_-;_-@_-"/>
    <numFmt numFmtId="167" formatCode="0.0000"/>
    <numFmt numFmtId="168" formatCode="#,##0.0000"/>
    <numFmt numFmtId="169" formatCode="0.00000"/>
    <numFmt numFmtId="170" formatCode="#,##0.00000"/>
    <numFmt numFmtId="171" formatCode="#,##0.000"/>
    <numFmt numFmtId="172" formatCode="_-* #,##0.000\ _₽_-;\-* #,##0.000\ _₽_-;_-* &quot;-&quot;???\ _₽_-;_-@_-"/>
    <numFmt numFmtId="173" formatCode="#,##0.0"/>
    <numFmt numFmtId="174" formatCode="#,##0.0000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i/>
      <sz val="12"/>
      <name val="Arial"/>
      <family val="1"/>
    </font>
    <font>
      <sz val="10"/>
      <name val="Arial"/>
      <family val="1"/>
    </font>
    <font>
      <b/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9"/>
      <name val="Arial"/>
      <family val="1"/>
    </font>
    <font>
      <i/>
      <sz val="8"/>
      <name val="Arial"/>
      <family val="2"/>
      <charset val="204"/>
    </font>
    <font>
      <sz val="11"/>
      <color rgb="FFFF0000"/>
      <name val="Arial"/>
      <family val="1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FF000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13" fillId="0" borderId="0"/>
    <xf numFmtId="0" fontId="22" fillId="0" borderId="0"/>
    <xf numFmtId="0" fontId="22" fillId="0" borderId="0"/>
  </cellStyleXfs>
  <cellXfs count="133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64" fontId="7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left" vertical="center" wrapText="1"/>
    </xf>
    <xf numFmtId="165" fontId="10" fillId="0" borderId="5" xfId="3" applyNumberFormat="1" applyFont="1" applyFill="1" applyBorder="1" applyAlignment="1">
      <alignment vertical="center" wrapText="1"/>
    </xf>
    <xf numFmtId="43" fontId="10" fillId="0" borderId="5" xfId="3" applyFont="1" applyFill="1" applyBorder="1" applyAlignment="1">
      <alignment horizontal="center" vertical="center" wrapText="1"/>
    </xf>
    <xf numFmtId="43" fontId="10" fillId="0" borderId="5" xfId="3" applyFont="1" applyFill="1" applyBorder="1" applyAlignment="1">
      <alignment vertical="center" wrapText="1"/>
    </xf>
    <xf numFmtId="43" fontId="10" fillId="0" borderId="6" xfId="3" applyFont="1" applyFill="1" applyBorder="1" applyAlignment="1">
      <alignment vertical="center" wrapText="1"/>
    </xf>
    <xf numFmtId="166" fontId="2" fillId="0" borderId="0" xfId="2" applyNumberFormat="1"/>
    <xf numFmtId="0" fontId="12" fillId="0" borderId="0" xfId="2" applyFont="1"/>
    <xf numFmtId="0" fontId="13" fillId="0" borderId="0" xfId="4"/>
    <xf numFmtId="0" fontId="14" fillId="0" borderId="0" xfId="4" applyFont="1" applyAlignment="1">
      <alignment horizontal="right"/>
    </xf>
    <xf numFmtId="49" fontId="14" fillId="0" borderId="0" xfId="4" applyNumberFormat="1" applyFont="1"/>
    <xf numFmtId="0" fontId="14" fillId="0" borderId="0" xfId="4" applyFont="1"/>
    <xf numFmtId="0" fontId="14" fillId="0" borderId="0" xfId="4" applyFont="1" applyAlignment="1">
      <alignment wrapText="1"/>
    </xf>
    <xf numFmtId="0" fontId="14" fillId="0" borderId="0" xfId="4" applyFont="1" applyAlignment="1">
      <alignment horizontal="center"/>
    </xf>
    <xf numFmtId="49" fontId="15" fillId="0" borderId="0" xfId="4" applyNumberFormat="1" applyFont="1"/>
    <xf numFmtId="49" fontId="16" fillId="0" borderId="0" xfId="4" applyNumberFormat="1" applyFont="1"/>
    <xf numFmtId="49" fontId="17" fillId="0" borderId="0" xfId="4" applyNumberFormat="1" applyFont="1" applyAlignment="1">
      <alignment horizontal="center"/>
    </xf>
    <xf numFmtId="0" fontId="17" fillId="0" borderId="0" xfId="4" applyFont="1" applyAlignment="1">
      <alignment horizontal="center"/>
    </xf>
    <xf numFmtId="49" fontId="14" fillId="0" borderId="0" xfId="4" applyNumberFormat="1" applyFont="1" applyAlignment="1">
      <alignment wrapText="1"/>
    </xf>
    <xf numFmtId="49" fontId="11" fillId="0" borderId="0" xfId="4" applyNumberFormat="1" applyFont="1" applyAlignment="1">
      <alignment vertical="top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/>
    </xf>
    <xf numFmtId="0" fontId="11" fillId="0" borderId="0" xfId="4" applyFont="1"/>
    <xf numFmtId="49" fontId="15" fillId="0" borderId="0" xfId="4" applyNumberFormat="1" applyFont="1" applyAlignment="1">
      <alignment horizontal="left"/>
    </xf>
    <xf numFmtId="49" fontId="16" fillId="0" borderId="10" xfId="4" applyNumberFormat="1" applyFont="1" applyBorder="1" applyAlignment="1">
      <alignment horizontal="center" vertical="top" wrapText="1"/>
    </xf>
    <xf numFmtId="0" fontId="16" fillId="0" borderId="10" xfId="4" applyFont="1" applyBorder="1" applyAlignment="1">
      <alignment horizontal="center" vertical="top" wrapText="1"/>
    </xf>
    <xf numFmtId="0" fontId="19" fillId="0" borderId="0" xfId="4" applyFont="1" applyAlignment="1">
      <alignment wrapText="1"/>
    </xf>
    <xf numFmtId="49" fontId="16" fillId="0" borderId="10" xfId="4" applyNumberFormat="1" applyFont="1" applyBorder="1" applyAlignment="1">
      <alignment horizontal="left" vertical="top" wrapText="1"/>
    </xf>
    <xf numFmtId="0" fontId="16" fillId="0" borderId="10" xfId="4" applyFont="1" applyBorder="1" applyAlignment="1">
      <alignment horizontal="left" vertical="top" wrapText="1"/>
    </xf>
    <xf numFmtId="0" fontId="16" fillId="0" borderId="10" xfId="4" applyFont="1" applyBorder="1" applyAlignment="1">
      <alignment horizontal="right" vertical="top" wrapText="1"/>
    </xf>
    <xf numFmtId="2" fontId="16" fillId="0" borderId="10" xfId="4" applyNumberFormat="1" applyFont="1" applyBorder="1" applyAlignment="1">
      <alignment horizontal="right" vertical="top" wrapText="1"/>
    </xf>
    <xf numFmtId="4" fontId="16" fillId="0" borderId="10" xfId="4" applyNumberFormat="1" applyFont="1" applyBorder="1" applyAlignment="1">
      <alignment horizontal="right" vertical="top" wrapText="1"/>
    </xf>
    <xf numFmtId="49" fontId="20" fillId="0" borderId="10" xfId="4" applyNumberFormat="1" applyFont="1" applyBorder="1"/>
    <xf numFmtId="0" fontId="20" fillId="0" borderId="10" xfId="4" applyFont="1" applyBorder="1" applyAlignment="1">
      <alignment horizontal="right" vertical="top" wrapText="1"/>
    </xf>
    <xf numFmtId="0" fontId="20" fillId="0" borderId="10" xfId="4" applyFont="1" applyBorder="1" applyAlignment="1">
      <alignment horizontal="right" vertical="top"/>
    </xf>
    <xf numFmtId="0" fontId="20" fillId="0" borderId="0" xfId="4" applyFont="1" applyAlignment="1">
      <alignment wrapText="1"/>
    </xf>
    <xf numFmtId="0" fontId="15" fillId="0" borderId="0" xfId="4" applyFont="1" applyAlignment="1">
      <alignment wrapText="1"/>
    </xf>
    <xf numFmtId="167" fontId="16" fillId="0" borderId="10" xfId="4" applyNumberFormat="1" applyFont="1" applyBorder="1" applyAlignment="1">
      <alignment horizontal="right" vertical="top" wrapText="1"/>
    </xf>
    <xf numFmtId="167" fontId="20" fillId="0" borderId="10" xfId="4" applyNumberFormat="1" applyFont="1" applyBorder="1" applyAlignment="1">
      <alignment horizontal="right" vertical="top" wrapText="1"/>
    </xf>
    <xf numFmtId="167" fontId="20" fillId="0" borderId="10" xfId="4" applyNumberFormat="1" applyFont="1" applyBorder="1" applyAlignment="1">
      <alignment horizontal="right" vertical="top"/>
    </xf>
    <xf numFmtId="168" fontId="20" fillId="0" borderId="10" xfId="4" applyNumberFormat="1" applyFont="1" applyBorder="1" applyAlignment="1">
      <alignment horizontal="right" vertical="top"/>
    </xf>
    <xf numFmtId="169" fontId="16" fillId="0" borderId="10" xfId="4" applyNumberFormat="1" applyFont="1" applyBorder="1" applyAlignment="1">
      <alignment horizontal="right" vertical="top" wrapText="1"/>
    </xf>
    <xf numFmtId="169" fontId="20" fillId="0" borderId="10" xfId="4" applyNumberFormat="1" applyFont="1" applyBorder="1" applyAlignment="1">
      <alignment horizontal="right" vertical="top" wrapText="1"/>
    </xf>
    <xf numFmtId="169" fontId="20" fillId="0" borderId="10" xfId="4" applyNumberFormat="1" applyFont="1" applyBorder="1" applyAlignment="1">
      <alignment horizontal="right" vertical="top"/>
    </xf>
    <xf numFmtId="170" fontId="20" fillId="0" borderId="10" xfId="4" applyNumberFormat="1" applyFont="1" applyBorder="1" applyAlignment="1">
      <alignment horizontal="right" vertical="top"/>
    </xf>
    <xf numFmtId="0" fontId="16" fillId="0" borderId="0" xfId="4" applyFont="1"/>
    <xf numFmtId="0" fontId="16" fillId="0" borderId="0" xfId="4" applyFont="1" applyAlignment="1">
      <alignment wrapText="1"/>
    </xf>
    <xf numFmtId="171" fontId="16" fillId="0" borderId="10" xfId="4" applyNumberFormat="1" applyFont="1" applyBorder="1" applyAlignment="1">
      <alignment horizontal="right" vertical="top" wrapText="1"/>
    </xf>
    <xf numFmtId="171" fontId="20" fillId="0" borderId="10" xfId="4" applyNumberFormat="1" applyFont="1" applyBorder="1" applyAlignment="1">
      <alignment horizontal="right" vertical="top" wrapText="1"/>
    </xf>
    <xf numFmtId="171" fontId="20" fillId="0" borderId="10" xfId="4" applyNumberFormat="1" applyFont="1" applyBorder="1" applyAlignment="1">
      <alignment horizontal="right" vertical="top"/>
    </xf>
    <xf numFmtId="168" fontId="20" fillId="0" borderId="10" xfId="4" applyNumberFormat="1" applyFont="1" applyBorder="1" applyAlignment="1">
      <alignment horizontal="right" vertical="top" wrapText="1"/>
    </xf>
    <xf numFmtId="170" fontId="20" fillId="0" borderId="10" xfId="4" applyNumberFormat="1" applyFont="1" applyBorder="1" applyAlignment="1">
      <alignment horizontal="right" vertical="top" wrapText="1"/>
    </xf>
    <xf numFmtId="0" fontId="21" fillId="0" borderId="0" xfId="4" applyFont="1" applyAlignment="1">
      <alignment horizontal="left" vertical="top"/>
    </xf>
    <xf numFmtId="172" fontId="2" fillId="0" borderId="0" xfId="2" applyNumberFormat="1"/>
    <xf numFmtId="0" fontId="23" fillId="0" borderId="10" xfId="5" applyFont="1" applyBorder="1" applyAlignment="1">
      <alignment horizontal="center" vertical="center" wrapText="1"/>
    </xf>
    <xf numFmtId="0" fontId="23" fillId="0" borderId="10" xfId="6" applyFont="1" applyBorder="1" applyAlignment="1">
      <alignment horizontal="center" wrapText="1"/>
    </xf>
    <xf numFmtId="49" fontId="24" fillId="2" borderId="10" xfId="5" applyNumberFormat="1" applyFont="1" applyFill="1" applyBorder="1" applyAlignment="1">
      <alignment horizontal="center" vertical="center" wrapText="1"/>
    </xf>
    <xf numFmtId="4" fontId="24" fillId="2" borderId="10" xfId="5" applyNumberFormat="1" applyFont="1" applyFill="1" applyBorder="1" applyAlignment="1">
      <alignment horizontal="right" vertical="center" wrapText="1"/>
    </xf>
    <xf numFmtId="49" fontId="23" fillId="0" borderId="10" xfId="5" applyNumberFormat="1" applyFont="1" applyBorder="1" applyAlignment="1">
      <alignment horizontal="center" vertical="center" wrapText="1"/>
    </xf>
    <xf numFmtId="171" fontId="23" fillId="0" borderId="10" xfId="5" applyNumberFormat="1" applyFont="1" applyBorder="1" applyAlignment="1">
      <alignment horizontal="right" vertical="center" wrapText="1"/>
    </xf>
    <xf numFmtId="4" fontId="23" fillId="0" borderId="10" xfId="5" applyNumberFormat="1" applyFont="1" applyBorder="1" applyAlignment="1">
      <alignment horizontal="right" vertical="center" wrapText="1"/>
    </xf>
    <xf numFmtId="4" fontId="23" fillId="0" borderId="10" xfId="5" applyNumberFormat="1" applyFont="1" applyBorder="1" applyAlignment="1">
      <alignment horizontal="center" vertical="center" wrapText="1"/>
    </xf>
    <xf numFmtId="4" fontId="24" fillId="2" borderId="10" xfId="5" applyNumberFormat="1" applyFont="1" applyFill="1" applyBorder="1" applyAlignment="1">
      <alignment horizontal="center" vertical="center" wrapText="1"/>
    </xf>
    <xf numFmtId="2" fontId="25" fillId="0" borderId="10" xfId="0" applyNumberFormat="1" applyFont="1" applyBorder="1" applyAlignment="1">
      <alignment horizontal="center" vertical="center" wrapText="1"/>
    </xf>
    <xf numFmtId="1" fontId="25" fillId="0" borderId="10" xfId="0" applyNumberFormat="1" applyFont="1" applyBorder="1" applyAlignment="1">
      <alignment horizontal="center" vertical="center" wrapText="1"/>
    </xf>
    <xf numFmtId="4" fontId="26" fillId="0" borderId="10" xfId="5" applyNumberFormat="1" applyFont="1" applyBorder="1" applyAlignment="1">
      <alignment horizontal="right" vertical="center" wrapText="1"/>
    </xf>
    <xf numFmtId="173" fontId="23" fillId="0" borderId="10" xfId="5" applyNumberFormat="1" applyFont="1" applyBorder="1" applyAlignment="1">
      <alignment horizontal="center" vertical="center" wrapText="1"/>
    </xf>
    <xf numFmtId="49" fontId="26" fillId="0" borderId="10" xfId="5" applyNumberFormat="1" applyFont="1" applyBorder="1" applyAlignment="1">
      <alignment horizontal="center" vertical="center" wrapText="1"/>
    </xf>
    <xf numFmtId="174" fontId="23" fillId="0" borderId="10" xfId="5" applyNumberFormat="1" applyFont="1" applyBorder="1" applyAlignment="1">
      <alignment horizontal="center" vertical="center" wrapText="1"/>
    </xf>
    <xf numFmtId="49" fontId="23" fillId="3" borderId="10" xfId="5" applyNumberFormat="1" applyFont="1" applyFill="1" applyBorder="1" applyAlignment="1">
      <alignment horizontal="center" vertical="center" wrapText="1"/>
    </xf>
    <xf numFmtId="4" fontId="23" fillId="3" borderId="10" xfId="5" applyNumberFormat="1" applyFont="1" applyFill="1" applyBorder="1" applyAlignment="1">
      <alignment horizontal="right" vertical="center" wrapText="1"/>
    </xf>
    <xf numFmtId="0" fontId="23" fillId="0" borderId="9" xfId="5" applyFont="1" applyBorder="1" applyAlignment="1">
      <alignment horizontal="center" vertical="center" wrapText="1"/>
    </xf>
    <xf numFmtId="0" fontId="23" fillId="0" borderId="13" xfId="5" applyFont="1" applyBorder="1" applyAlignment="1">
      <alignment horizontal="center" vertical="center" wrapText="1"/>
    </xf>
    <xf numFmtId="49" fontId="23" fillId="0" borderId="12" xfId="5" applyNumberFormat="1" applyFont="1" applyBorder="1" applyAlignment="1">
      <alignment horizontal="center" vertical="center" wrapText="1"/>
    </xf>
    <xf numFmtId="49" fontId="23" fillId="0" borderId="18" xfId="5" applyNumberFormat="1" applyFont="1" applyBorder="1" applyAlignment="1">
      <alignment horizontal="center" vertical="center" wrapText="1"/>
    </xf>
    <xf numFmtId="49" fontId="23" fillId="0" borderId="14" xfId="5" applyNumberFormat="1" applyFont="1" applyBorder="1" applyAlignment="1">
      <alignment horizontal="center" vertical="center" wrapText="1"/>
    </xf>
    <xf numFmtId="49" fontId="23" fillId="0" borderId="19" xfId="5" applyNumberFormat="1" applyFont="1" applyBorder="1" applyAlignment="1">
      <alignment horizontal="center" vertical="center" wrapText="1"/>
    </xf>
    <xf numFmtId="0" fontId="23" fillId="0" borderId="15" xfId="5" applyFont="1" applyBorder="1" applyAlignment="1">
      <alignment horizontal="left" vertical="center" wrapText="1"/>
    </xf>
    <xf numFmtId="0" fontId="23" fillId="0" borderId="17" xfId="5" applyFont="1" applyBorder="1" applyAlignment="1">
      <alignment horizontal="left" vertical="center" wrapText="1"/>
    </xf>
    <xf numFmtId="0" fontId="24" fillId="2" borderId="15" xfId="5" applyFont="1" applyFill="1" applyBorder="1" applyAlignment="1">
      <alignment horizontal="left" vertical="center" wrapText="1"/>
    </xf>
    <xf numFmtId="0" fontId="24" fillId="2" borderId="16" xfId="5" applyFont="1" applyFill="1" applyBorder="1" applyAlignment="1">
      <alignment horizontal="left" vertical="center" wrapText="1"/>
    </xf>
    <xf numFmtId="0" fontId="24" fillId="2" borderId="17" xfId="5" applyFont="1" applyFill="1" applyBorder="1" applyAlignment="1">
      <alignment horizontal="left" vertical="center" wrapText="1"/>
    </xf>
    <xf numFmtId="0" fontId="23" fillId="0" borderId="15" xfId="5" applyFont="1" applyBorder="1" applyAlignment="1">
      <alignment horizontal="center" vertical="center" wrapText="1"/>
    </xf>
    <xf numFmtId="0" fontId="23" fillId="0" borderId="16" xfId="5" applyFont="1" applyBorder="1" applyAlignment="1">
      <alignment horizontal="center" vertical="center" wrapText="1"/>
    </xf>
    <xf numFmtId="0" fontId="23" fillId="0" borderId="17" xfId="5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23" fillId="3" borderId="10" xfId="5" applyFont="1" applyFill="1" applyBorder="1" applyAlignment="1">
      <alignment horizontal="left" vertical="center" wrapText="1"/>
    </xf>
    <xf numFmtId="0" fontId="23" fillId="0" borderId="15" xfId="6" applyFont="1" applyBorder="1" applyAlignment="1">
      <alignment horizontal="center" wrapText="1"/>
    </xf>
    <xf numFmtId="0" fontId="23" fillId="0" borderId="17" xfId="6" applyFont="1" applyBorder="1" applyAlignment="1">
      <alignment horizontal="center" wrapText="1"/>
    </xf>
    <xf numFmtId="0" fontId="26" fillId="0" borderId="15" xfId="5" applyFont="1" applyBorder="1" applyAlignment="1">
      <alignment horizontal="left" vertical="center" wrapText="1"/>
    </xf>
    <xf numFmtId="0" fontId="26" fillId="0" borderId="17" xfId="5" applyFont="1" applyBorder="1" applyAlignment="1">
      <alignment horizontal="left" vertical="center" wrapText="1"/>
    </xf>
    <xf numFmtId="0" fontId="23" fillId="0" borderId="10" xfId="5" applyFont="1" applyBorder="1" applyAlignment="1">
      <alignment horizontal="left" vertical="center" wrapText="1"/>
    </xf>
    <xf numFmtId="0" fontId="26" fillId="0" borderId="10" xfId="5" applyFont="1" applyBorder="1" applyAlignment="1">
      <alignment horizontal="left" vertical="center" wrapText="1"/>
    </xf>
    <xf numFmtId="0" fontId="20" fillId="0" borderId="15" xfId="4" applyFont="1" applyBorder="1" applyAlignment="1">
      <alignment horizontal="right" vertical="top" wrapText="1"/>
    </xf>
    <xf numFmtId="0" fontId="20" fillId="0" borderId="17" xfId="4" applyFont="1" applyBorder="1" applyAlignment="1">
      <alignment horizontal="right" vertical="top" wrapText="1"/>
    </xf>
    <xf numFmtId="0" fontId="15" fillId="0" borderId="15" xfId="4" applyFont="1" applyBorder="1" applyAlignment="1">
      <alignment horizontal="right" vertical="top" wrapText="1"/>
    </xf>
    <xf numFmtId="0" fontId="15" fillId="0" borderId="17" xfId="4" applyFont="1" applyBorder="1" applyAlignment="1">
      <alignment horizontal="right" vertical="top" wrapText="1"/>
    </xf>
    <xf numFmtId="0" fontId="19" fillId="0" borderId="15" xfId="4" applyFont="1" applyBorder="1" applyAlignment="1">
      <alignment horizontal="left" vertical="center" wrapText="1"/>
    </xf>
    <xf numFmtId="0" fontId="19" fillId="0" borderId="16" xfId="4" applyFont="1" applyBorder="1" applyAlignment="1">
      <alignment horizontal="left" vertical="center" wrapText="1"/>
    </xf>
    <xf numFmtId="0" fontId="19" fillId="0" borderId="17" xfId="4" applyFont="1" applyBorder="1" applyAlignment="1">
      <alignment horizontal="left" vertical="center" wrapText="1"/>
    </xf>
    <xf numFmtId="0" fontId="11" fillId="0" borderId="8" xfId="4" applyFont="1" applyBorder="1" applyAlignment="1">
      <alignment horizontal="center" vertical="top"/>
    </xf>
    <xf numFmtId="0" fontId="14" fillId="0" borderId="0" xfId="4" applyFont="1" applyAlignment="1">
      <alignment horizontal="left"/>
    </xf>
    <xf numFmtId="49" fontId="16" fillId="0" borderId="9" xfId="4" applyNumberFormat="1" applyFont="1" applyBorder="1" applyAlignment="1">
      <alignment horizontal="center" vertical="center" wrapText="1"/>
    </xf>
    <xf numFmtId="49" fontId="16" fillId="0" borderId="11" xfId="4" applyNumberFormat="1" applyFont="1" applyBorder="1" applyAlignment="1">
      <alignment horizontal="center" vertical="center" wrapText="1"/>
    </xf>
    <xf numFmtId="49" fontId="16" fillId="0" borderId="13" xfId="4" applyNumberFormat="1" applyFont="1" applyBorder="1" applyAlignment="1">
      <alignment horizontal="center" vertical="center" wrapText="1"/>
    </xf>
    <xf numFmtId="0" fontId="16" fillId="0" borderId="9" xfId="4" applyFont="1" applyBorder="1" applyAlignment="1">
      <alignment horizontal="center" vertical="center" wrapText="1"/>
    </xf>
    <xf numFmtId="0" fontId="16" fillId="0" borderId="11" xfId="4" applyFont="1" applyBorder="1" applyAlignment="1">
      <alignment horizontal="center" vertical="center" wrapText="1"/>
    </xf>
    <xf numFmtId="0" fontId="16" fillId="0" borderId="13" xfId="4" applyFont="1" applyBorder="1" applyAlignment="1">
      <alignment horizontal="center" vertical="center" wrapText="1"/>
    </xf>
    <xf numFmtId="0" fontId="16" fillId="0" borderId="10" xfId="4" applyFont="1" applyBorder="1" applyAlignment="1">
      <alignment horizontal="center" vertical="center" wrapText="1"/>
    </xf>
    <xf numFmtId="0" fontId="16" fillId="0" borderId="12" xfId="4" applyFont="1" applyBorder="1" applyAlignment="1">
      <alignment horizontal="center" vertical="center" wrapText="1"/>
    </xf>
    <xf numFmtId="0" fontId="16" fillId="0" borderId="14" xfId="4" applyFont="1" applyBorder="1" applyAlignment="1">
      <alignment horizontal="center" vertical="center" wrapText="1"/>
    </xf>
    <xf numFmtId="0" fontId="14" fillId="0" borderId="0" xfId="4" applyFont="1" applyAlignment="1">
      <alignment horizontal="center" wrapText="1"/>
    </xf>
    <xf numFmtId="0" fontId="14" fillId="0" borderId="7" xfId="4" applyFont="1" applyBorder="1" applyAlignment="1">
      <alignment horizontal="left" wrapText="1"/>
    </xf>
    <xf numFmtId="0" fontId="11" fillId="0" borderId="8" xfId="4" applyFont="1" applyBorder="1" applyAlignment="1">
      <alignment horizontal="center"/>
    </xf>
    <xf numFmtId="0" fontId="14" fillId="0" borderId="0" xfId="4" applyFont="1" applyAlignment="1">
      <alignment horizontal="center"/>
    </xf>
    <xf numFmtId="0" fontId="18" fillId="0" borderId="0" xfId="4" applyFont="1" applyAlignment="1">
      <alignment horizontal="center"/>
    </xf>
  </cellXfs>
  <cellStyles count="7">
    <cellStyle name="Normal" xfId="1" xr:uid="{CF92D9C1-F782-4BE4-8EA5-6A6CDD37124D}"/>
    <cellStyle name="Обычный" xfId="0" builtinId="0"/>
    <cellStyle name="Обычный 2" xfId="2" xr:uid="{16505CAB-5DAB-474E-9DC7-156ADB673DD0}"/>
    <cellStyle name="Обычный 2 2 2 2" xfId="5" xr:uid="{AD97B82B-8C03-472C-A6BB-5D8CC065DC22}"/>
    <cellStyle name="Обычный 3" xfId="4" xr:uid="{A0750F61-1BE7-4F3C-BFA3-23675776E76E}"/>
    <cellStyle name="СводРасч" xfId="6" xr:uid="{0B7D0D00-7547-4007-9C8A-61BF97825203}"/>
    <cellStyle name="Финансовый 2" xfId="3" xr:uid="{7A91369D-4B50-478D-9540-66333532D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E57EE-8C36-4E44-AA5F-6E88DC3F42DD}">
  <dimension ref="A1:M54"/>
  <sheetViews>
    <sheetView tabSelected="1" topLeftCell="A4" zoomScale="82" zoomScaleNormal="82" workbookViewId="0">
      <selection activeCell="C23" sqref="C23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59.140625" style="2" customWidth="1"/>
    <col min="4" max="4" width="14.140625" style="2" bestFit="1" customWidth="1"/>
    <col min="5" max="5" width="11" style="2" customWidth="1"/>
    <col min="6" max="6" width="15.85546875" style="2" customWidth="1"/>
    <col min="7" max="7" width="32.5703125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85" t="s">
        <v>67</v>
      </c>
      <c r="F1" s="87" t="s">
        <v>68</v>
      </c>
      <c r="G1" s="88"/>
      <c r="H1" s="96" t="s">
        <v>69</v>
      </c>
      <c r="I1" s="97"/>
      <c r="J1" s="97"/>
      <c r="K1" s="98"/>
      <c r="L1" s="85" t="s">
        <v>30</v>
      </c>
      <c r="M1" s="85" t="s">
        <v>70</v>
      </c>
    </row>
    <row r="2" spans="1:13" ht="45" x14ac:dyDescent="0.2">
      <c r="A2" s="3"/>
      <c r="B2" s="3" t="s">
        <v>0</v>
      </c>
      <c r="C2" s="4" t="s">
        <v>1</v>
      </c>
      <c r="E2" s="86"/>
      <c r="F2" s="89"/>
      <c r="G2" s="90"/>
      <c r="H2" s="68" t="s">
        <v>71</v>
      </c>
      <c r="I2" s="68" t="s">
        <v>72</v>
      </c>
      <c r="J2" s="68" t="s">
        <v>73</v>
      </c>
      <c r="K2" s="68" t="s">
        <v>74</v>
      </c>
      <c r="L2" s="86"/>
      <c r="M2" s="86"/>
    </row>
    <row r="3" spans="1:13" ht="15" x14ac:dyDescent="0.25">
      <c r="A3" s="5"/>
      <c r="B3" s="5"/>
      <c r="C3" s="5"/>
      <c r="E3" s="69">
        <v>1</v>
      </c>
      <c r="F3" s="104">
        <v>2</v>
      </c>
      <c r="G3" s="105"/>
      <c r="H3" s="69">
        <v>3</v>
      </c>
      <c r="I3" s="69">
        <v>4</v>
      </c>
      <c r="J3" s="69">
        <v>5</v>
      </c>
      <c r="K3" s="69">
        <v>6</v>
      </c>
      <c r="L3" s="69">
        <v>7</v>
      </c>
      <c r="M3" s="69">
        <v>8</v>
      </c>
    </row>
    <row r="4" spans="1:13" ht="15" x14ac:dyDescent="0.2">
      <c r="A4" s="3"/>
      <c r="B4" s="3"/>
      <c r="C4" s="3"/>
      <c r="E4" s="70" t="s">
        <v>75</v>
      </c>
      <c r="F4" s="93" t="s">
        <v>76</v>
      </c>
      <c r="G4" s="95"/>
      <c r="H4" s="71"/>
      <c r="I4" s="71"/>
      <c r="J4" s="71"/>
      <c r="K4" s="71"/>
      <c r="L4" s="71"/>
      <c r="M4" s="71"/>
    </row>
    <row r="5" spans="1:13" ht="15" x14ac:dyDescent="0.2">
      <c r="A5" s="3"/>
      <c r="B5" s="3"/>
      <c r="C5" s="3"/>
      <c r="E5" s="72" t="s">
        <v>77</v>
      </c>
      <c r="F5" s="91" t="s">
        <v>78</v>
      </c>
      <c r="G5" s="92"/>
      <c r="H5" s="73">
        <v>0</v>
      </c>
      <c r="I5" s="74">
        <v>3792.4569499999998</v>
      </c>
      <c r="J5" s="74">
        <v>492.01283000000001</v>
      </c>
      <c r="K5" s="73">
        <v>0</v>
      </c>
      <c r="L5" s="73">
        <f>SUM(H5:K5)</f>
        <v>4284.4697799999994</v>
      </c>
      <c r="M5" s="75" t="s">
        <v>79</v>
      </c>
    </row>
    <row r="6" spans="1:13" ht="25.5" x14ac:dyDescent="0.2">
      <c r="A6" s="3"/>
      <c r="B6" s="6" t="s">
        <v>2</v>
      </c>
      <c r="C6" s="7">
        <f>C26</f>
        <v>5943.9220386038305</v>
      </c>
      <c r="E6" s="72" t="s">
        <v>80</v>
      </c>
      <c r="F6" s="91" t="s">
        <v>81</v>
      </c>
      <c r="G6" s="92"/>
      <c r="H6" s="74">
        <f>H5*1.2</f>
        <v>0</v>
      </c>
      <c r="I6" s="74">
        <f t="shared" ref="I6:K6" si="0">I5*1.2</f>
        <v>4550.9483399999999</v>
      </c>
      <c r="J6" s="74">
        <f t="shared" si="0"/>
        <v>590.41539599999999</v>
      </c>
      <c r="K6" s="74">
        <f t="shared" si="0"/>
        <v>0</v>
      </c>
      <c r="L6" s="74">
        <f>SUM(H6:K6)</f>
        <v>5141.3637360000002</v>
      </c>
      <c r="M6" s="75" t="s">
        <v>79</v>
      </c>
    </row>
    <row r="7" spans="1:13" ht="15" x14ac:dyDescent="0.2">
      <c r="A7" s="3"/>
      <c r="B7" s="3"/>
      <c r="C7" s="3"/>
      <c r="E7" s="70" t="s">
        <v>97</v>
      </c>
      <c r="F7" s="93" t="s">
        <v>82</v>
      </c>
      <c r="G7" s="94"/>
      <c r="H7" s="94"/>
      <c r="I7" s="95"/>
      <c r="J7" s="71"/>
      <c r="K7" s="71"/>
      <c r="L7" s="71"/>
      <c r="M7" s="76"/>
    </row>
    <row r="8" spans="1:13" ht="18.75" x14ac:dyDescent="0.2">
      <c r="A8" s="5"/>
      <c r="B8" s="5"/>
      <c r="C8" s="5"/>
      <c r="E8" s="72" t="s">
        <v>98</v>
      </c>
      <c r="F8" s="91" t="s">
        <v>83</v>
      </c>
      <c r="G8" s="92"/>
      <c r="H8" s="74">
        <v>0</v>
      </c>
      <c r="I8" s="74">
        <v>507.33175</v>
      </c>
      <c r="J8" s="74">
        <v>492.01283000000001</v>
      </c>
      <c r="K8" s="74">
        <v>0</v>
      </c>
      <c r="L8" s="77">
        <f>SUM(H8:K8)</f>
        <v>999.34457999999995</v>
      </c>
      <c r="M8" s="75" t="s">
        <v>79</v>
      </c>
    </row>
    <row r="9" spans="1:13" ht="18.75" x14ac:dyDescent="0.2">
      <c r="A9" s="3"/>
      <c r="B9" s="3"/>
      <c r="C9" s="3"/>
      <c r="E9" s="72" t="s">
        <v>99</v>
      </c>
      <c r="F9" s="91" t="s">
        <v>84</v>
      </c>
      <c r="G9" s="92"/>
      <c r="H9" s="74">
        <v>0</v>
      </c>
      <c r="I9" s="74">
        <v>2346.518</v>
      </c>
      <c r="J9" s="74">
        <v>0</v>
      </c>
      <c r="K9" s="74">
        <v>0</v>
      </c>
      <c r="L9" s="77">
        <f>SUM(H9:K9)</f>
        <v>2346.518</v>
      </c>
      <c r="M9" s="75" t="s">
        <v>79</v>
      </c>
    </row>
    <row r="10" spans="1:13" ht="18.75" x14ac:dyDescent="0.2">
      <c r="A10" s="3"/>
      <c r="B10" s="8" t="s">
        <v>3</v>
      </c>
      <c r="C10" s="3"/>
      <c r="E10" s="72" t="s">
        <v>100</v>
      </c>
      <c r="F10" s="91" t="s">
        <v>85</v>
      </c>
      <c r="G10" s="92"/>
      <c r="H10" s="74"/>
      <c r="I10" s="74"/>
      <c r="J10" s="74"/>
      <c r="K10" s="74"/>
      <c r="L10" s="78">
        <f t="shared" ref="L10:L12" si="1">SUM(H10:K10)</f>
        <v>0</v>
      </c>
      <c r="M10" s="75" t="s">
        <v>79</v>
      </c>
    </row>
    <row r="11" spans="1:13" ht="18.75" x14ac:dyDescent="0.2">
      <c r="A11" s="3"/>
      <c r="B11" s="3"/>
      <c r="C11" s="3"/>
      <c r="E11" s="72" t="s">
        <v>101</v>
      </c>
      <c r="F11" s="91" t="s">
        <v>86</v>
      </c>
      <c r="G11" s="92"/>
      <c r="H11" s="74"/>
      <c r="I11" s="74"/>
      <c r="J11" s="74"/>
      <c r="K11" s="74"/>
      <c r="L11" s="77">
        <f t="shared" si="1"/>
        <v>0</v>
      </c>
      <c r="M11" s="75" t="s">
        <v>79</v>
      </c>
    </row>
    <row r="12" spans="1:13" ht="18.75" x14ac:dyDescent="0.2">
      <c r="A12" s="9"/>
      <c r="B12" s="99" t="s">
        <v>4</v>
      </c>
      <c r="C12" s="99"/>
      <c r="E12" s="72" t="s">
        <v>102</v>
      </c>
      <c r="F12" s="91" t="s">
        <v>87</v>
      </c>
      <c r="G12" s="92"/>
      <c r="H12" s="74">
        <v>0</v>
      </c>
      <c r="I12" s="74">
        <v>938.60720000000003</v>
      </c>
      <c r="J12" s="74">
        <v>0</v>
      </c>
      <c r="K12" s="74">
        <v>0</v>
      </c>
      <c r="L12" s="77">
        <f t="shared" si="1"/>
        <v>938.60720000000003</v>
      </c>
      <c r="M12" s="75" t="s">
        <v>79</v>
      </c>
    </row>
    <row r="13" spans="1:13" ht="15" x14ac:dyDescent="0.2">
      <c r="A13" s="3"/>
      <c r="B13" s="3"/>
      <c r="C13" s="3"/>
      <c r="E13" s="72"/>
      <c r="F13" s="106" t="s">
        <v>88</v>
      </c>
      <c r="G13" s="107"/>
      <c r="H13" s="79">
        <f>SUM(H8:H12)</f>
        <v>0</v>
      </c>
      <c r="I13" s="79">
        <f>SUM(I8:I12)</f>
        <v>3792.4569499999998</v>
      </c>
      <c r="J13" s="79">
        <f>SUM(J8:J12)</f>
        <v>492.01283000000001</v>
      </c>
      <c r="K13" s="79">
        <f>SUM(K8:K12)</f>
        <v>0</v>
      </c>
      <c r="L13" s="79">
        <f>SUM(L8:L12)</f>
        <v>4284.4697800000004</v>
      </c>
      <c r="M13" s="75" t="s">
        <v>79</v>
      </c>
    </row>
    <row r="14" spans="1:13" ht="94.5" customHeight="1" x14ac:dyDescent="0.2">
      <c r="A14" s="3"/>
      <c r="B14" s="100" t="s">
        <v>118</v>
      </c>
      <c r="C14" s="100"/>
      <c r="E14" s="70" t="s">
        <v>103</v>
      </c>
      <c r="F14" s="93" t="s">
        <v>89</v>
      </c>
      <c r="G14" s="94"/>
      <c r="H14" s="94"/>
      <c r="I14" s="94"/>
      <c r="J14" s="95"/>
      <c r="K14" s="71"/>
      <c r="L14" s="71"/>
      <c r="M14" s="76"/>
    </row>
    <row r="15" spans="1:13" ht="15" x14ac:dyDescent="0.2">
      <c r="A15" s="5"/>
      <c r="B15" s="101" t="s">
        <v>5</v>
      </c>
      <c r="C15" s="101"/>
      <c r="E15" s="72" t="s">
        <v>104</v>
      </c>
      <c r="F15" s="108" t="s">
        <v>83</v>
      </c>
      <c r="G15" s="108"/>
      <c r="H15" s="74">
        <f>H8*$M$15/100</f>
        <v>0</v>
      </c>
      <c r="I15" s="74">
        <f t="shared" ref="I15:L15" si="2">I8*$M$15/100</f>
        <v>546.90362649999997</v>
      </c>
      <c r="J15" s="74">
        <f t="shared" si="2"/>
        <v>530.38983073999998</v>
      </c>
      <c r="K15" s="74">
        <f t="shared" si="2"/>
        <v>0</v>
      </c>
      <c r="L15" s="74">
        <f t="shared" si="2"/>
        <v>1077.29345724</v>
      </c>
      <c r="M15" s="80">
        <v>107.8</v>
      </c>
    </row>
    <row r="16" spans="1:13" ht="15" x14ac:dyDescent="0.2">
      <c r="A16" s="3"/>
      <c r="B16" s="3"/>
      <c r="C16" s="3"/>
      <c r="E16" s="72" t="s">
        <v>105</v>
      </c>
      <c r="F16" s="108" t="s">
        <v>84</v>
      </c>
      <c r="G16" s="108"/>
      <c r="H16" s="74">
        <f>H9*$M$15/100*$M$16/100</f>
        <v>0</v>
      </c>
      <c r="I16" s="74">
        <f t="shared" ref="I16:L16" si="3">I9*$M$15/100*$M$16/100</f>
        <v>2663.6123634119999</v>
      </c>
      <c r="J16" s="74">
        <f t="shared" si="3"/>
        <v>0</v>
      </c>
      <c r="K16" s="74">
        <f t="shared" si="3"/>
        <v>0</v>
      </c>
      <c r="L16" s="74">
        <f t="shared" si="3"/>
        <v>2663.6123634119999</v>
      </c>
      <c r="M16" s="80">
        <v>105.3</v>
      </c>
    </row>
    <row r="17" spans="1:13" ht="15" x14ac:dyDescent="0.2">
      <c r="A17" s="3"/>
      <c r="B17" s="3"/>
      <c r="C17" s="3"/>
      <c r="E17" s="72" t="s">
        <v>106</v>
      </c>
      <c r="F17" s="108" t="s">
        <v>85</v>
      </c>
      <c r="G17" s="108"/>
      <c r="H17" s="74">
        <f>H10*$M$15/100*$M$16/100*$M$17/100</f>
        <v>0</v>
      </c>
      <c r="I17" s="74">
        <f t="shared" ref="I17:L17" si="4">I10*$M$15/100*$M$16/100*$M$17/100</f>
        <v>0</v>
      </c>
      <c r="J17" s="74">
        <f t="shared" si="4"/>
        <v>0</v>
      </c>
      <c r="K17" s="74">
        <f t="shared" si="4"/>
        <v>0</v>
      </c>
      <c r="L17" s="74">
        <f t="shared" si="4"/>
        <v>0</v>
      </c>
      <c r="M17" s="80">
        <v>104.4</v>
      </c>
    </row>
    <row r="18" spans="1:13" ht="28.5" x14ac:dyDescent="0.2">
      <c r="A18" s="10" t="s">
        <v>6</v>
      </c>
      <c r="B18" s="11" t="s">
        <v>7</v>
      </c>
      <c r="C18" s="12" t="s">
        <v>8</v>
      </c>
      <c r="E18" s="72" t="s">
        <v>107</v>
      </c>
      <c r="F18" s="108" t="s">
        <v>86</v>
      </c>
      <c r="G18" s="108"/>
      <c r="H18" s="74">
        <f>H11*$M$15/100*$M$16/100*$M$17/100*$M$18/100</f>
        <v>0</v>
      </c>
      <c r="I18" s="74">
        <f t="shared" ref="I18:L18" si="5">I11*$M$15/100*$M$16/100*$M$17/100*$M$18/100</f>
        <v>0</v>
      </c>
      <c r="J18" s="74">
        <f t="shared" si="5"/>
        <v>0</v>
      </c>
      <c r="K18" s="74">
        <f t="shared" si="5"/>
        <v>0</v>
      </c>
      <c r="L18" s="74">
        <f t="shared" si="5"/>
        <v>0</v>
      </c>
      <c r="M18" s="80">
        <v>104.4</v>
      </c>
    </row>
    <row r="19" spans="1:13" ht="15" x14ac:dyDescent="0.2">
      <c r="A19" s="10">
        <v>1</v>
      </c>
      <c r="B19" s="11">
        <v>2</v>
      </c>
      <c r="C19" s="13">
        <v>3</v>
      </c>
      <c r="E19" s="72" t="s">
        <v>108</v>
      </c>
      <c r="F19" s="108" t="s">
        <v>87</v>
      </c>
      <c r="G19" s="108"/>
      <c r="H19" s="74">
        <f>H12*$M$15/100*$M$16/100*$M$17/100*$M$18/100*$M$19/100</f>
        <v>0</v>
      </c>
      <c r="I19" s="74">
        <f>I12*$M$15/100*$M$16/100*$M$17/100*$M$18/100*$M$19/100</f>
        <v>1212.3625412578583</v>
      </c>
      <c r="J19" s="74">
        <f t="shared" ref="J19:L19" si="6">J12*$M$15/100*$M$16/100*$M$17/100*$M$18/100*$M$19/100</f>
        <v>0</v>
      </c>
      <c r="K19" s="74">
        <f t="shared" si="6"/>
        <v>0</v>
      </c>
      <c r="L19" s="74">
        <f t="shared" si="6"/>
        <v>1212.3625412578583</v>
      </c>
      <c r="M19" s="80">
        <v>104.4</v>
      </c>
    </row>
    <row r="20" spans="1:13" ht="15" x14ac:dyDescent="0.2">
      <c r="A20" s="14">
        <v>1</v>
      </c>
      <c r="B20" s="15" t="s">
        <v>9</v>
      </c>
      <c r="C20" s="16">
        <v>4284.4697800000004</v>
      </c>
      <c r="E20" s="81"/>
      <c r="F20" s="109" t="s">
        <v>88</v>
      </c>
      <c r="G20" s="109"/>
      <c r="H20" s="79">
        <f>SUM(H15:H19)</f>
        <v>0</v>
      </c>
      <c r="I20" s="79">
        <f t="shared" ref="I20:K20" si="7">SUM(I15:I19)</f>
        <v>4422.8785311698584</v>
      </c>
      <c r="J20" s="79">
        <f t="shared" si="7"/>
        <v>530.38983073999998</v>
      </c>
      <c r="K20" s="79">
        <f t="shared" si="7"/>
        <v>0</v>
      </c>
      <c r="L20" s="79">
        <f>SUM(L15:L19)</f>
        <v>4953.268361909858</v>
      </c>
      <c r="M20" s="82"/>
    </row>
    <row r="21" spans="1:13" ht="15" x14ac:dyDescent="0.2">
      <c r="A21" s="14">
        <v>1.1000000000000001</v>
      </c>
      <c r="B21" s="15" t="s">
        <v>10</v>
      </c>
      <c r="C21" s="16">
        <v>3792.4569499999998</v>
      </c>
      <c r="E21" s="70" t="s">
        <v>109</v>
      </c>
      <c r="F21" s="93" t="s">
        <v>92</v>
      </c>
      <c r="G21" s="94"/>
      <c r="H21" s="94"/>
      <c r="I21" s="94"/>
      <c r="J21" s="95"/>
      <c r="K21" s="74"/>
      <c r="L21" s="74"/>
      <c r="M21" s="82"/>
    </row>
    <row r="22" spans="1:13" ht="15" x14ac:dyDescent="0.2">
      <c r="A22" s="14">
        <v>1.2</v>
      </c>
      <c r="B22" s="15" t="s">
        <v>11</v>
      </c>
      <c r="C22" s="16">
        <v>492.01283000000001</v>
      </c>
      <c r="E22" s="72" t="s">
        <v>110</v>
      </c>
      <c r="F22" s="108" t="s">
        <v>83</v>
      </c>
      <c r="G22" s="108"/>
      <c r="H22" s="74">
        <f>H8*$M$22/100*1.2</f>
        <v>0</v>
      </c>
      <c r="I22" s="74">
        <f t="shared" ref="I22:K22" si="8">I8*$M$22/100*1.2</f>
        <v>656.28435179999997</v>
      </c>
      <c r="J22" s="74">
        <f t="shared" si="8"/>
        <v>636.46779688799995</v>
      </c>
      <c r="K22" s="74">
        <f t="shared" si="8"/>
        <v>0</v>
      </c>
      <c r="L22" s="74">
        <f>SUM(H22:K22)</f>
        <v>1292.752148688</v>
      </c>
      <c r="M22" s="80">
        <v>107.8</v>
      </c>
    </row>
    <row r="23" spans="1:13" ht="15" x14ac:dyDescent="0.2">
      <c r="A23" s="14">
        <v>1.3</v>
      </c>
      <c r="B23" s="15" t="s">
        <v>12</v>
      </c>
      <c r="C23" s="16">
        <v>0</v>
      </c>
      <c r="E23" s="72" t="s">
        <v>111</v>
      </c>
      <c r="F23" s="108" t="s">
        <v>84</v>
      </c>
      <c r="G23" s="108"/>
      <c r="H23" s="74">
        <f>H9*$M$22/100*$M$23/100*1.2</f>
        <v>0</v>
      </c>
      <c r="I23" s="74">
        <f t="shared" ref="I23:K23" si="9">I9*$M$22/100*$M$23/100*1.2</f>
        <v>3196.3348360943996</v>
      </c>
      <c r="J23" s="74">
        <f t="shared" si="9"/>
        <v>0</v>
      </c>
      <c r="K23" s="74">
        <f t="shared" si="9"/>
        <v>0</v>
      </c>
      <c r="L23" s="74">
        <f t="shared" ref="L23:L26" si="10">SUM(H23:K23)</f>
        <v>3196.3348360943996</v>
      </c>
      <c r="M23" s="80">
        <v>105.3</v>
      </c>
    </row>
    <row r="24" spans="1:13" ht="15" x14ac:dyDescent="0.2">
      <c r="A24" s="14">
        <v>2</v>
      </c>
      <c r="B24" s="15" t="s">
        <v>13</v>
      </c>
      <c r="C24" s="16">
        <v>5141.3637399999998</v>
      </c>
      <c r="E24" s="72" t="s">
        <v>112</v>
      </c>
      <c r="F24" s="108" t="s">
        <v>85</v>
      </c>
      <c r="G24" s="108"/>
      <c r="H24" s="74">
        <f>H10*$M$22/100*$M$23/100*$M$24/100*1.2</f>
        <v>0</v>
      </c>
      <c r="I24" s="74">
        <f t="shared" ref="I24:K24" si="11">I10*$M$22/100*$M$23/100*$M$24/100*1.2</f>
        <v>0</v>
      </c>
      <c r="J24" s="74">
        <f t="shared" si="11"/>
        <v>0</v>
      </c>
      <c r="K24" s="74">
        <f t="shared" si="11"/>
        <v>0</v>
      </c>
      <c r="L24" s="74">
        <f t="shared" si="10"/>
        <v>0</v>
      </c>
      <c r="M24" s="80">
        <v>104.4</v>
      </c>
    </row>
    <row r="25" spans="1:13" ht="15" x14ac:dyDescent="0.2">
      <c r="A25" s="14">
        <v>2.1</v>
      </c>
      <c r="B25" s="15" t="s">
        <v>14</v>
      </c>
      <c r="C25" s="16">
        <v>856.89396000000011</v>
      </c>
      <c r="E25" s="72" t="s">
        <v>113</v>
      </c>
      <c r="F25" s="108" t="s">
        <v>86</v>
      </c>
      <c r="G25" s="108"/>
      <c r="H25" s="74">
        <f>H11*$M$22/100*$M$23/100*$M$24/100*$M$25/100*1.2</f>
        <v>0</v>
      </c>
      <c r="I25" s="74">
        <f t="shared" ref="I25:K25" si="12">I11*$M$22/100*$M$23/100*$M$24/100*$M$25/100*1.2</f>
        <v>0</v>
      </c>
      <c r="J25" s="74">
        <f t="shared" si="12"/>
        <v>0</v>
      </c>
      <c r="K25" s="74">
        <f t="shared" si="12"/>
        <v>0</v>
      </c>
      <c r="L25" s="74">
        <f t="shared" si="10"/>
        <v>0</v>
      </c>
      <c r="M25" s="80">
        <v>104.4</v>
      </c>
    </row>
    <row r="26" spans="1:13" ht="24" x14ac:dyDescent="0.2">
      <c r="A26" s="14">
        <v>3</v>
      </c>
      <c r="B26" s="15" t="s">
        <v>15</v>
      </c>
      <c r="C26" s="16">
        <v>5943.9220386038305</v>
      </c>
      <c r="D26" s="67">
        <f>C26/1.2</f>
        <v>4953.2683655031924</v>
      </c>
      <c r="E26" s="72" t="s">
        <v>114</v>
      </c>
      <c r="F26" s="108" t="s">
        <v>87</v>
      </c>
      <c r="G26" s="108"/>
      <c r="H26" s="74">
        <f>H12*$M$22/100*$M$23/100*$M$24/100*$M$25/100*$M$26/100*1.2</f>
        <v>0</v>
      </c>
      <c r="I26" s="74">
        <f t="shared" ref="I26:K26" si="13">I12*$M$22/100*$M$23/100*$M$24/100*$M$25/100*$M$26/100*1.2</f>
        <v>1454.8350495094298</v>
      </c>
      <c r="J26" s="74">
        <f t="shared" si="13"/>
        <v>0</v>
      </c>
      <c r="K26" s="74">
        <f t="shared" si="13"/>
        <v>0</v>
      </c>
      <c r="L26" s="74">
        <f t="shared" si="10"/>
        <v>1454.8350495094298</v>
      </c>
      <c r="M26" s="80">
        <v>104.4</v>
      </c>
    </row>
    <row r="27" spans="1:13" ht="15" x14ac:dyDescent="0.2">
      <c r="A27" s="3"/>
      <c r="C27" s="3"/>
      <c r="E27" s="72"/>
      <c r="F27" s="109" t="s">
        <v>88</v>
      </c>
      <c r="G27" s="109"/>
      <c r="H27" s="79">
        <f>SUM(H22:H26)</f>
        <v>0</v>
      </c>
      <c r="I27" s="79">
        <f t="shared" ref="I27:K27" si="14">SUM(I22:I26)</f>
        <v>5307.4542374038292</v>
      </c>
      <c r="J27" s="79">
        <f t="shared" si="14"/>
        <v>636.46779688799995</v>
      </c>
      <c r="K27" s="79">
        <f t="shared" si="14"/>
        <v>0</v>
      </c>
      <c r="L27" s="79">
        <f>SUM(L22:L26)</f>
        <v>5943.9220342918297</v>
      </c>
      <c r="M27" s="82"/>
    </row>
    <row r="28" spans="1:13" ht="25.5" customHeight="1" x14ac:dyDescent="0.2">
      <c r="A28" s="102" t="s">
        <v>16</v>
      </c>
      <c r="B28" s="102"/>
      <c r="C28" s="102"/>
      <c r="E28" s="83" t="s">
        <v>90</v>
      </c>
      <c r="F28" s="103" t="s">
        <v>93</v>
      </c>
      <c r="G28" s="103"/>
      <c r="H28" s="84">
        <f>H20</f>
        <v>0</v>
      </c>
      <c r="I28" s="84">
        <f t="shared" ref="I28" si="15">I20</f>
        <v>4422.8785311698584</v>
      </c>
      <c r="J28" s="84">
        <f>J20</f>
        <v>530.38983073999998</v>
      </c>
      <c r="K28" s="84">
        <f>K20</f>
        <v>0</v>
      </c>
      <c r="L28" s="84">
        <f>L20</f>
        <v>4953.268361909858</v>
      </c>
      <c r="M28" s="75" t="s">
        <v>79</v>
      </c>
    </row>
    <row r="29" spans="1:13" ht="15" x14ac:dyDescent="0.2">
      <c r="E29" s="83" t="s">
        <v>91</v>
      </c>
      <c r="F29" s="103" t="s">
        <v>94</v>
      </c>
      <c r="G29" s="103"/>
      <c r="H29" s="84">
        <f>H27</f>
        <v>0</v>
      </c>
      <c r="I29" s="84">
        <f t="shared" ref="I29:K29" si="16">I27</f>
        <v>5307.4542374038292</v>
      </c>
      <c r="J29" s="84">
        <f t="shared" si="16"/>
        <v>636.46779688799995</v>
      </c>
      <c r="K29" s="84">
        <f t="shared" si="16"/>
        <v>0</v>
      </c>
      <c r="L29" s="84">
        <f>SUM(H29:K29)</f>
        <v>5943.9220342918288</v>
      </c>
      <c r="M29" s="75" t="s">
        <v>79</v>
      </c>
    </row>
    <row r="31" spans="1:13" ht="15" customHeight="1" x14ac:dyDescent="0.2"/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2:G22"/>
    <mergeCell ref="F23:G23"/>
    <mergeCell ref="F24:G24"/>
    <mergeCell ref="F25:G25"/>
    <mergeCell ref="F26:G26"/>
    <mergeCell ref="F27:G27"/>
    <mergeCell ref="L1:L2"/>
    <mergeCell ref="M1:M2"/>
    <mergeCell ref="F3:G3"/>
    <mergeCell ref="F4:G4"/>
    <mergeCell ref="F21:J21"/>
    <mergeCell ref="F10:G10"/>
    <mergeCell ref="F11:G11"/>
    <mergeCell ref="F12:G12"/>
    <mergeCell ref="F13:G13"/>
    <mergeCell ref="F14:J14"/>
    <mergeCell ref="F15:G15"/>
    <mergeCell ref="F16:G16"/>
    <mergeCell ref="F17:G17"/>
    <mergeCell ref="F18:G18"/>
    <mergeCell ref="F19:G19"/>
    <mergeCell ref="F20:G20"/>
    <mergeCell ref="B12:C12"/>
    <mergeCell ref="B14:C14"/>
    <mergeCell ref="B15:C15"/>
    <mergeCell ref="A28:C28"/>
    <mergeCell ref="F9:G9"/>
    <mergeCell ref="F28:G28"/>
    <mergeCell ref="E1:E2"/>
    <mergeCell ref="F1:G2"/>
    <mergeCell ref="F6:G6"/>
    <mergeCell ref="F7:I7"/>
    <mergeCell ref="F8:G8"/>
    <mergeCell ref="F5:G5"/>
    <mergeCell ref="H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8058B-B27B-4153-9083-1FD6AAE81734}">
  <sheetPr>
    <pageSetUpPr fitToPage="1"/>
  </sheetPr>
  <dimension ref="A1:W49"/>
  <sheetViews>
    <sheetView topLeftCell="A10" workbookViewId="0">
      <selection activeCell="B15" sqref="B15:G15"/>
    </sheetView>
  </sheetViews>
  <sheetFormatPr defaultColWidth="9.140625" defaultRowHeight="11.25" customHeight="1" x14ac:dyDescent="0.2"/>
  <cols>
    <col min="1" max="1" width="6.7109375" style="29" customWidth="1"/>
    <col min="2" max="2" width="20.140625" style="29" customWidth="1"/>
    <col min="3" max="3" width="32.7109375" style="59" customWidth="1"/>
    <col min="4" max="8" width="14" style="59" customWidth="1"/>
    <col min="9" max="9" width="9.140625" style="59"/>
    <col min="10" max="14" width="88.7109375" style="60" hidden="1" customWidth="1"/>
    <col min="15" max="20" width="108.85546875" style="60" hidden="1" customWidth="1"/>
    <col min="21" max="21" width="129.5703125" style="60" hidden="1" customWidth="1"/>
    <col min="22" max="23" width="52.85546875" style="60" hidden="1" customWidth="1"/>
    <col min="24" max="16384" width="9.140625" style="59"/>
  </cols>
  <sheetData>
    <row r="1" spans="1:20" s="22" customFormat="1" ht="15" x14ac:dyDescent="0.25">
      <c r="H1" s="23" t="s">
        <v>17</v>
      </c>
    </row>
    <row r="2" spans="1:20" s="22" customFormat="1" ht="15" x14ac:dyDescent="0.25">
      <c r="A2" s="24"/>
      <c r="B2" s="24"/>
      <c r="C2" s="25"/>
      <c r="D2" s="25"/>
      <c r="E2" s="25"/>
      <c r="F2" s="25"/>
      <c r="G2" s="25"/>
      <c r="H2" s="23"/>
    </row>
    <row r="3" spans="1:20" s="22" customFormat="1" ht="15" x14ac:dyDescent="0.25">
      <c r="A3" s="24"/>
      <c r="B3" s="24"/>
      <c r="C3" s="25"/>
      <c r="D3" s="25"/>
      <c r="E3" s="25"/>
      <c r="F3" s="25"/>
      <c r="G3" s="25"/>
      <c r="H3" s="23"/>
    </row>
    <row r="4" spans="1:20" s="22" customFormat="1" ht="15" x14ac:dyDescent="0.25">
      <c r="A4" s="24"/>
      <c r="B4" s="24" t="s">
        <v>0</v>
      </c>
      <c r="C4" s="129" t="s">
        <v>18</v>
      </c>
      <c r="D4" s="129"/>
      <c r="E4" s="129"/>
      <c r="F4" s="129"/>
      <c r="G4" s="129"/>
      <c r="H4" s="25"/>
      <c r="J4" s="26" t="s">
        <v>18</v>
      </c>
      <c r="K4" s="26" t="s">
        <v>19</v>
      </c>
      <c r="L4" s="26" t="s">
        <v>19</v>
      </c>
      <c r="M4" s="26" t="s">
        <v>19</v>
      </c>
      <c r="N4" s="26" t="s">
        <v>19</v>
      </c>
    </row>
    <row r="5" spans="1:20" s="22" customFormat="1" ht="10.5" customHeight="1" x14ac:dyDescent="0.25">
      <c r="A5" s="24"/>
      <c r="B5" s="24"/>
      <c r="C5" s="130" t="s">
        <v>20</v>
      </c>
      <c r="D5" s="130"/>
      <c r="E5" s="130"/>
      <c r="F5" s="130"/>
      <c r="G5" s="130"/>
      <c r="H5" s="25"/>
    </row>
    <row r="6" spans="1:20" s="22" customFormat="1" ht="17.25" customHeight="1" x14ac:dyDescent="0.25">
      <c r="A6" s="24"/>
      <c r="B6" s="25" t="s">
        <v>21</v>
      </c>
      <c r="C6" s="27"/>
      <c r="D6" s="27"/>
      <c r="E6" s="27"/>
      <c r="F6" s="27"/>
      <c r="G6" s="27"/>
      <c r="H6" s="25"/>
    </row>
    <row r="7" spans="1:20" s="22" customFormat="1" ht="17.25" customHeight="1" x14ac:dyDescent="0.25">
      <c r="A7" s="24"/>
      <c r="B7" s="24"/>
      <c r="C7" s="27"/>
      <c r="D7" s="27"/>
      <c r="E7" s="27"/>
      <c r="F7" s="27"/>
      <c r="G7" s="27"/>
      <c r="H7" s="25"/>
    </row>
    <row r="8" spans="1:20" s="22" customFormat="1" ht="17.25" customHeight="1" x14ac:dyDescent="0.25">
      <c r="A8" s="24"/>
      <c r="B8" s="28" t="s">
        <v>95</v>
      </c>
      <c r="C8" s="27"/>
      <c r="D8" s="27"/>
      <c r="E8" s="27"/>
      <c r="F8" s="27"/>
      <c r="G8" s="27"/>
      <c r="H8" s="25"/>
    </row>
    <row r="9" spans="1:20" s="22" customFormat="1" ht="17.25" customHeight="1" x14ac:dyDescent="0.25">
      <c r="A9" s="24"/>
      <c r="B9" s="29" t="s">
        <v>22</v>
      </c>
      <c r="D9" s="23"/>
      <c r="E9" s="27"/>
      <c r="F9" s="27"/>
      <c r="G9" s="27"/>
      <c r="H9" s="25"/>
    </row>
    <row r="10" spans="1:20" s="22" customFormat="1" ht="17.25" customHeight="1" x14ac:dyDescent="0.25">
      <c r="A10" s="24"/>
      <c r="B10" s="24"/>
      <c r="C10" s="131"/>
      <c r="D10" s="131"/>
      <c r="E10" s="131"/>
      <c r="F10" s="131"/>
      <c r="G10" s="131"/>
      <c r="H10" s="25"/>
    </row>
    <row r="11" spans="1:20" s="22" customFormat="1" ht="11.25" customHeight="1" x14ac:dyDescent="0.25">
      <c r="A11" s="30"/>
      <c r="B11" s="30"/>
      <c r="C11" s="130" t="s">
        <v>23</v>
      </c>
      <c r="D11" s="130"/>
      <c r="E11" s="130"/>
      <c r="F11" s="130"/>
      <c r="G11" s="130"/>
      <c r="H11" s="31"/>
    </row>
    <row r="12" spans="1:20" s="22" customFormat="1" ht="11.25" customHeight="1" x14ac:dyDescent="0.25">
      <c r="A12" s="30"/>
      <c r="B12" s="30"/>
      <c r="C12" s="27"/>
      <c r="D12" s="27"/>
      <c r="E12" s="27"/>
      <c r="F12" s="27"/>
      <c r="G12" s="27"/>
      <c r="H12" s="31"/>
    </row>
    <row r="13" spans="1:20" s="22" customFormat="1" ht="18" x14ac:dyDescent="0.25">
      <c r="A13" s="30"/>
      <c r="B13" s="132" t="s">
        <v>24</v>
      </c>
      <c r="C13" s="132"/>
      <c r="D13" s="132"/>
      <c r="E13" s="132"/>
      <c r="F13" s="132"/>
      <c r="G13" s="132"/>
      <c r="H13" s="31"/>
    </row>
    <row r="14" spans="1:20" s="22" customFormat="1" ht="11.25" customHeight="1" x14ac:dyDescent="0.25">
      <c r="A14" s="30"/>
      <c r="B14" s="30"/>
      <c r="C14" s="27"/>
      <c r="D14" s="27"/>
      <c r="E14" s="27"/>
      <c r="F14" s="27"/>
      <c r="G14" s="27"/>
      <c r="H14" s="31"/>
    </row>
    <row r="15" spans="1:20" s="22" customFormat="1" ht="34.5" x14ac:dyDescent="0.25">
      <c r="A15" s="32"/>
      <c r="B15" s="128" t="s">
        <v>118</v>
      </c>
      <c r="C15" s="128"/>
      <c r="D15" s="128"/>
      <c r="E15" s="128"/>
      <c r="F15" s="128"/>
      <c r="G15" s="128"/>
      <c r="H15" s="26"/>
      <c r="O15" s="26" t="s">
        <v>25</v>
      </c>
      <c r="P15" s="26" t="s">
        <v>19</v>
      </c>
      <c r="Q15" s="26" t="s">
        <v>19</v>
      </c>
      <c r="R15" s="26" t="s">
        <v>19</v>
      </c>
      <c r="S15" s="26" t="s">
        <v>19</v>
      </c>
      <c r="T15" s="26" t="s">
        <v>19</v>
      </c>
    </row>
    <row r="16" spans="1:20" s="22" customFormat="1" ht="13.5" customHeight="1" x14ac:dyDescent="0.25">
      <c r="A16" s="33"/>
      <c r="B16" s="117" t="s">
        <v>5</v>
      </c>
      <c r="C16" s="117"/>
      <c r="D16" s="117"/>
      <c r="E16" s="117"/>
      <c r="F16" s="117"/>
      <c r="G16" s="117"/>
      <c r="H16" s="34"/>
    </row>
    <row r="17" spans="1:23" s="22" customFormat="1" ht="9.75" customHeight="1" x14ac:dyDescent="0.25">
      <c r="A17" s="24"/>
      <c r="B17" s="24"/>
      <c r="C17" s="25"/>
      <c r="D17" s="35"/>
      <c r="E17" s="35"/>
      <c r="F17" s="35"/>
      <c r="G17" s="36"/>
      <c r="H17" s="36"/>
    </row>
    <row r="18" spans="1:23" s="22" customFormat="1" ht="15" x14ac:dyDescent="0.25">
      <c r="A18" s="37"/>
      <c r="B18" s="118" t="s">
        <v>26</v>
      </c>
      <c r="C18" s="118"/>
      <c r="D18" s="118"/>
      <c r="E18" s="118"/>
      <c r="F18" s="118"/>
      <c r="G18" s="118"/>
      <c r="H18" s="27"/>
    </row>
    <row r="19" spans="1:23" s="22" customFormat="1" ht="9.75" customHeight="1" x14ac:dyDescent="0.25">
      <c r="A19" s="24"/>
      <c r="B19" s="24"/>
      <c r="C19" s="25"/>
      <c r="D19" s="27"/>
      <c r="E19" s="27"/>
      <c r="F19" s="27"/>
      <c r="G19" s="27"/>
      <c r="H19" s="27"/>
    </row>
    <row r="20" spans="1:23" s="22" customFormat="1" ht="16.5" customHeight="1" x14ac:dyDescent="0.25">
      <c r="A20" s="119" t="s">
        <v>6</v>
      </c>
      <c r="B20" s="119" t="s">
        <v>27</v>
      </c>
      <c r="C20" s="122" t="s">
        <v>28</v>
      </c>
      <c r="D20" s="125" t="s">
        <v>29</v>
      </c>
      <c r="E20" s="125"/>
      <c r="F20" s="125"/>
      <c r="G20" s="125"/>
      <c r="H20" s="125" t="s">
        <v>30</v>
      </c>
    </row>
    <row r="21" spans="1:23" s="22" customFormat="1" ht="50.25" customHeight="1" x14ac:dyDescent="0.25">
      <c r="A21" s="120"/>
      <c r="B21" s="120"/>
      <c r="C21" s="123"/>
      <c r="D21" s="122" t="s">
        <v>31</v>
      </c>
      <c r="E21" s="122" t="s">
        <v>32</v>
      </c>
      <c r="F21" s="122" t="s">
        <v>33</v>
      </c>
      <c r="G21" s="126" t="s">
        <v>34</v>
      </c>
      <c r="H21" s="125"/>
    </row>
    <row r="22" spans="1:23" s="22" customFormat="1" ht="3.75" customHeight="1" x14ac:dyDescent="0.25">
      <c r="A22" s="121"/>
      <c r="B22" s="121"/>
      <c r="C22" s="124"/>
      <c r="D22" s="124"/>
      <c r="E22" s="124"/>
      <c r="F22" s="124"/>
      <c r="G22" s="127"/>
      <c r="H22" s="125"/>
    </row>
    <row r="23" spans="1:23" s="22" customFormat="1" ht="15" x14ac:dyDescent="0.25">
      <c r="A23" s="38">
        <v>1</v>
      </c>
      <c r="B23" s="38">
        <v>2</v>
      </c>
      <c r="C23" s="39">
        <v>3</v>
      </c>
      <c r="D23" s="39">
        <v>4</v>
      </c>
      <c r="E23" s="39">
        <v>5</v>
      </c>
      <c r="F23" s="39">
        <v>6</v>
      </c>
      <c r="G23" s="39">
        <v>7</v>
      </c>
      <c r="H23" s="39">
        <v>8</v>
      </c>
    </row>
    <row r="24" spans="1:23" s="22" customFormat="1" ht="15" x14ac:dyDescent="0.25">
      <c r="A24" s="114" t="s">
        <v>35</v>
      </c>
      <c r="B24" s="115"/>
      <c r="C24" s="115"/>
      <c r="D24" s="115"/>
      <c r="E24" s="115"/>
      <c r="F24" s="115"/>
      <c r="G24" s="115"/>
      <c r="H24" s="116"/>
      <c r="U24" s="40" t="s">
        <v>35</v>
      </c>
    </row>
    <row r="25" spans="1:23" s="22" customFormat="1" ht="15" x14ac:dyDescent="0.25">
      <c r="A25" s="38" t="s">
        <v>36</v>
      </c>
      <c r="B25" s="41" t="s">
        <v>37</v>
      </c>
      <c r="C25" s="42" t="s">
        <v>38</v>
      </c>
      <c r="D25" s="43"/>
      <c r="E25" s="44">
        <v>536.17999999999995</v>
      </c>
      <c r="F25" s="44">
        <v>519.99</v>
      </c>
      <c r="G25" s="43"/>
      <c r="H25" s="45">
        <v>1056.17</v>
      </c>
      <c r="U25" s="40"/>
    </row>
    <row r="26" spans="1:23" s="22" customFormat="1" ht="22.5" x14ac:dyDescent="0.25">
      <c r="A26" s="41"/>
      <c r="B26" s="41"/>
      <c r="C26" s="43" t="s">
        <v>96</v>
      </c>
      <c r="D26" s="43"/>
      <c r="E26" s="55">
        <v>498.07808</v>
      </c>
      <c r="F26" s="55">
        <v>483.03856999999999</v>
      </c>
      <c r="G26" s="43"/>
      <c r="H26" s="55">
        <v>981.11665000000005</v>
      </c>
      <c r="U26" s="40"/>
    </row>
    <row r="27" spans="1:23" s="22" customFormat="1" ht="23.25" x14ac:dyDescent="0.25">
      <c r="A27" s="46"/>
      <c r="B27" s="110" t="s">
        <v>39</v>
      </c>
      <c r="C27" s="111"/>
      <c r="D27" s="47"/>
      <c r="E27" s="56">
        <v>498.07808</v>
      </c>
      <c r="F27" s="57">
        <v>483.03856999999999</v>
      </c>
      <c r="G27" s="48"/>
      <c r="H27" s="57">
        <v>981.11665000000005</v>
      </c>
      <c r="U27" s="40"/>
      <c r="V27" s="49" t="s">
        <v>39</v>
      </c>
    </row>
    <row r="28" spans="1:23" s="22" customFormat="1" ht="15" x14ac:dyDescent="0.25">
      <c r="A28" s="114" t="s">
        <v>40</v>
      </c>
      <c r="B28" s="115"/>
      <c r="C28" s="115"/>
      <c r="D28" s="115"/>
      <c r="E28" s="115"/>
      <c r="F28" s="115"/>
      <c r="G28" s="115"/>
      <c r="H28" s="116"/>
      <c r="U28" s="40" t="s">
        <v>40</v>
      </c>
      <c r="V28" s="49"/>
    </row>
    <row r="29" spans="1:23" s="22" customFormat="1" ht="15" x14ac:dyDescent="0.25">
      <c r="A29" s="46"/>
      <c r="B29" s="112" t="s">
        <v>41</v>
      </c>
      <c r="C29" s="113"/>
      <c r="D29" s="47"/>
      <c r="E29" s="56">
        <v>498.07808</v>
      </c>
      <c r="F29" s="57">
        <v>483.03856999999999</v>
      </c>
      <c r="G29" s="48"/>
      <c r="H29" s="57">
        <v>981.11665000000005</v>
      </c>
      <c r="U29" s="40"/>
      <c r="V29" s="49"/>
      <c r="W29" s="50" t="s">
        <v>41</v>
      </c>
    </row>
    <row r="30" spans="1:23" s="22" customFormat="1" ht="15" x14ac:dyDescent="0.25">
      <c r="A30" s="114" t="s">
        <v>42</v>
      </c>
      <c r="B30" s="115"/>
      <c r="C30" s="115"/>
      <c r="D30" s="115"/>
      <c r="E30" s="115"/>
      <c r="F30" s="115"/>
      <c r="G30" s="115"/>
      <c r="H30" s="116"/>
      <c r="U30" s="40" t="s">
        <v>42</v>
      </c>
      <c r="V30" s="49"/>
      <c r="W30" s="50"/>
    </row>
    <row r="31" spans="1:23" s="22" customFormat="1" ht="15" x14ac:dyDescent="0.25">
      <c r="A31" s="46"/>
      <c r="B31" s="112" t="s">
        <v>43</v>
      </c>
      <c r="C31" s="113"/>
      <c r="D31" s="47"/>
      <c r="E31" s="56">
        <v>498.07808</v>
      </c>
      <c r="F31" s="57">
        <v>483.03856999999999</v>
      </c>
      <c r="G31" s="48"/>
      <c r="H31" s="57">
        <v>981.11665000000005</v>
      </c>
      <c r="U31" s="40"/>
      <c r="V31" s="49"/>
      <c r="W31" s="50" t="s">
        <v>43</v>
      </c>
    </row>
    <row r="32" spans="1:23" s="22" customFormat="1" ht="15" x14ac:dyDescent="0.25">
      <c r="A32" s="114" t="s">
        <v>44</v>
      </c>
      <c r="B32" s="115"/>
      <c r="C32" s="115"/>
      <c r="D32" s="115"/>
      <c r="E32" s="115"/>
      <c r="F32" s="115"/>
      <c r="G32" s="115"/>
      <c r="H32" s="116"/>
      <c r="U32" s="40" t="s">
        <v>44</v>
      </c>
      <c r="V32" s="49"/>
      <c r="W32" s="50"/>
    </row>
    <row r="33" spans="1:23" s="22" customFormat="1" ht="15" x14ac:dyDescent="0.25">
      <c r="A33" s="46"/>
      <c r="B33" s="110" t="s">
        <v>45</v>
      </c>
      <c r="C33" s="111"/>
      <c r="D33" s="47"/>
      <c r="E33" s="47"/>
      <c r="F33" s="48"/>
      <c r="G33" s="48"/>
      <c r="H33" s="48"/>
      <c r="U33" s="40"/>
      <c r="V33" s="49" t="s">
        <v>45</v>
      </c>
      <c r="W33" s="50"/>
    </row>
    <row r="34" spans="1:23" s="22" customFormat="1" ht="15" x14ac:dyDescent="0.25">
      <c r="A34" s="46"/>
      <c r="B34" s="112" t="s">
        <v>46</v>
      </c>
      <c r="C34" s="113"/>
      <c r="D34" s="47"/>
      <c r="E34" s="56">
        <v>498.07808</v>
      </c>
      <c r="F34" s="57">
        <v>483.03856999999999</v>
      </c>
      <c r="G34" s="48"/>
      <c r="H34" s="57">
        <v>981.11665000000005</v>
      </c>
      <c r="U34" s="40"/>
      <c r="V34" s="49"/>
      <c r="W34" s="50" t="s">
        <v>46</v>
      </c>
    </row>
    <row r="35" spans="1:23" s="22" customFormat="1" ht="48.75" x14ac:dyDescent="0.25">
      <c r="A35" s="114" t="s">
        <v>47</v>
      </c>
      <c r="B35" s="115"/>
      <c r="C35" s="115"/>
      <c r="D35" s="115"/>
      <c r="E35" s="115"/>
      <c r="F35" s="115"/>
      <c r="G35" s="115"/>
      <c r="H35" s="116"/>
      <c r="U35" s="40" t="s">
        <v>47</v>
      </c>
      <c r="V35" s="49"/>
      <c r="W35" s="50"/>
    </row>
    <row r="36" spans="1:23" s="22" customFormat="1" ht="113.25" x14ac:dyDescent="0.25">
      <c r="A36" s="46"/>
      <c r="B36" s="110" t="s">
        <v>48</v>
      </c>
      <c r="C36" s="111"/>
      <c r="D36" s="47"/>
      <c r="E36" s="47"/>
      <c r="F36" s="48"/>
      <c r="G36" s="48"/>
      <c r="H36" s="48"/>
      <c r="U36" s="40"/>
      <c r="V36" s="49" t="s">
        <v>48</v>
      </c>
      <c r="W36" s="50"/>
    </row>
    <row r="37" spans="1:23" s="22" customFormat="1" ht="15" x14ac:dyDescent="0.25">
      <c r="A37" s="46"/>
      <c r="B37" s="112" t="s">
        <v>49</v>
      </c>
      <c r="C37" s="113"/>
      <c r="D37" s="47"/>
      <c r="E37" s="56">
        <v>498.07808</v>
      </c>
      <c r="F37" s="57">
        <v>483.03856999999999</v>
      </c>
      <c r="G37" s="48"/>
      <c r="H37" s="57">
        <v>981.11665000000005</v>
      </c>
      <c r="U37" s="40"/>
      <c r="V37" s="49"/>
      <c r="W37" s="50" t="s">
        <v>49</v>
      </c>
    </row>
    <row r="38" spans="1:23" s="22" customFormat="1" ht="15" x14ac:dyDescent="0.25">
      <c r="A38" s="114" t="s">
        <v>50</v>
      </c>
      <c r="B38" s="115"/>
      <c r="C38" s="115"/>
      <c r="D38" s="115"/>
      <c r="E38" s="115"/>
      <c r="F38" s="115"/>
      <c r="G38" s="115"/>
      <c r="H38" s="116"/>
      <c r="U38" s="40" t="s">
        <v>50</v>
      </c>
      <c r="V38" s="49"/>
      <c r="W38" s="50"/>
    </row>
    <row r="39" spans="1:23" s="22" customFormat="1" ht="33.75" x14ac:dyDescent="0.25">
      <c r="A39" s="38" t="s">
        <v>36</v>
      </c>
      <c r="B39" s="41" t="s">
        <v>51</v>
      </c>
      <c r="C39" s="42" t="s">
        <v>52</v>
      </c>
      <c r="D39" s="43"/>
      <c r="E39" s="55">
        <v>9.9615600000000004</v>
      </c>
      <c r="F39" s="55">
        <v>9.6607699999999994</v>
      </c>
      <c r="G39" s="43"/>
      <c r="H39" s="55">
        <v>19.622330000000002</v>
      </c>
      <c r="U39" s="40"/>
      <c r="V39" s="49"/>
      <c r="W39" s="50"/>
    </row>
    <row r="40" spans="1:23" s="22" customFormat="1" ht="22.5" x14ac:dyDescent="0.25">
      <c r="A40" s="41"/>
      <c r="B40" s="41"/>
      <c r="C40" s="43" t="s">
        <v>96</v>
      </c>
      <c r="D40" s="43"/>
      <c r="E40" s="55">
        <v>9.2536699999999996</v>
      </c>
      <c r="F40" s="55">
        <v>8.9742599999999992</v>
      </c>
      <c r="G40" s="43"/>
      <c r="H40" s="55">
        <v>18.227930000000001</v>
      </c>
      <c r="U40" s="40"/>
      <c r="V40" s="49"/>
      <c r="W40" s="50"/>
    </row>
    <row r="41" spans="1:23" s="22" customFormat="1" ht="15" x14ac:dyDescent="0.25">
      <c r="A41" s="46"/>
      <c r="B41" s="110" t="s">
        <v>53</v>
      </c>
      <c r="C41" s="111"/>
      <c r="D41" s="47"/>
      <c r="E41" s="56">
        <v>9.2536699999999996</v>
      </c>
      <c r="F41" s="57">
        <v>8.9742599999999992</v>
      </c>
      <c r="G41" s="48"/>
      <c r="H41" s="57">
        <v>18.227930000000001</v>
      </c>
      <c r="U41" s="40"/>
      <c r="V41" s="49" t="s">
        <v>53</v>
      </c>
      <c r="W41" s="50"/>
    </row>
    <row r="42" spans="1:23" s="22" customFormat="1" ht="15" x14ac:dyDescent="0.25">
      <c r="A42" s="46"/>
      <c r="B42" s="112" t="s">
        <v>54</v>
      </c>
      <c r="C42" s="113"/>
      <c r="D42" s="47"/>
      <c r="E42" s="56">
        <v>507.33175</v>
      </c>
      <c r="F42" s="57">
        <v>492.01283000000001</v>
      </c>
      <c r="G42" s="48"/>
      <c r="H42" s="57">
        <v>999.34457999999995</v>
      </c>
      <c r="U42" s="40"/>
      <c r="V42" s="49"/>
      <c r="W42" s="50" t="s">
        <v>54</v>
      </c>
    </row>
    <row r="43" spans="1:23" s="22" customFormat="1" ht="15" x14ac:dyDescent="0.25">
      <c r="A43" s="114" t="s">
        <v>55</v>
      </c>
      <c r="B43" s="115"/>
      <c r="C43" s="115"/>
      <c r="D43" s="115"/>
      <c r="E43" s="115"/>
      <c r="F43" s="115"/>
      <c r="G43" s="115"/>
      <c r="H43" s="116"/>
      <c r="U43" s="40" t="s">
        <v>55</v>
      </c>
      <c r="V43" s="49"/>
      <c r="W43" s="50"/>
    </row>
    <row r="44" spans="1:23" s="22" customFormat="1" ht="15" x14ac:dyDescent="0.25">
      <c r="A44" s="38" t="s">
        <v>36</v>
      </c>
      <c r="B44" s="41" t="s">
        <v>56</v>
      </c>
      <c r="C44" s="42" t="s">
        <v>57</v>
      </c>
      <c r="D44" s="43"/>
      <c r="E44" s="55">
        <v>101.46635000000001</v>
      </c>
      <c r="F44" s="55">
        <v>98.402569999999997</v>
      </c>
      <c r="G44" s="43"/>
      <c r="H44" s="55">
        <v>199.86892</v>
      </c>
      <c r="U44" s="40"/>
      <c r="V44" s="49"/>
      <c r="W44" s="50"/>
    </row>
    <row r="45" spans="1:23" s="22" customFormat="1" ht="15" x14ac:dyDescent="0.25">
      <c r="A45" s="38"/>
      <c r="B45" s="41"/>
      <c r="C45" s="42"/>
      <c r="D45" s="43" t="s">
        <v>58</v>
      </c>
      <c r="E45" s="43" t="s">
        <v>59</v>
      </c>
      <c r="F45" s="43" t="s">
        <v>60</v>
      </c>
      <c r="G45" s="43" t="s">
        <v>61</v>
      </c>
      <c r="H45" s="43"/>
      <c r="U45" s="40"/>
      <c r="V45" s="49"/>
      <c r="W45" s="50"/>
    </row>
    <row r="46" spans="1:23" s="22" customFormat="1" ht="15" x14ac:dyDescent="0.25">
      <c r="A46" s="46"/>
      <c r="B46" s="110" t="s">
        <v>62</v>
      </c>
      <c r="C46" s="111"/>
      <c r="D46" s="47"/>
      <c r="E46" s="56">
        <v>101.46635000000001</v>
      </c>
      <c r="F46" s="57">
        <v>98.402569999999997</v>
      </c>
      <c r="G46" s="48"/>
      <c r="H46" s="57">
        <v>199.86892</v>
      </c>
      <c r="U46" s="40"/>
      <c r="V46" s="49" t="s">
        <v>62</v>
      </c>
      <c r="W46" s="50"/>
    </row>
    <row r="47" spans="1:23" s="22" customFormat="1" ht="15" x14ac:dyDescent="0.25">
      <c r="A47" s="46"/>
      <c r="B47" s="112" t="s">
        <v>63</v>
      </c>
      <c r="C47" s="113"/>
      <c r="D47" s="47"/>
      <c r="E47" s="52">
        <v>608.79809999999998</v>
      </c>
      <c r="F47" s="53">
        <v>590.41539999999998</v>
      </c>
      <c r="G47" s="48"/>
      <c r="H47" s="54">
        <v>1199.2135000000001</v>
      </c>
      <c r="U47" s="40"/>
      <c r="V47" s="49"/>
      <c r="W47" s="50" t="s">
        <v>63</v>
      </c>
    </row>
    <row r="49" ht="13.5" customHeight="1" x14ac:dyDescent="0.2"/>
  </sheetData>
  <mergeCells count="35">
    <mergeCell ref="B15:G15"/>
    <mergeCell ref="C4:G4"/>
    <mergeCell ref="C5:G5"/>
    <mergeCell ref="C10:G10"/>
    <mergeCell ref="C11:G11"/>
    <mergeCell ref="B13:G13"/>
    <mergeCell ref="A24:H24"/>
    <mergeCell ref="B16:G16"/>
    <mergeCell ref="B18:G18"/>
    <mergeCell ref="A20:A22"/>
    <mergeCell ref="B20:B22"/>
    <mergeCell ref="C20:C22"/>
    <mergeCell ref="D20:G20"/>
    <mergeCell ref="H20:H22"/>
    <mergeCell ref="D21:D22"/>
    <mergeCell ref="E21:E22"/>
    <mergeCell ref="F21:F22"/>
    <mergeCell ref="G21:G22"/>
    <mergeCell ref="A38:H38"/>
    <mergeCell ref="B27:C27"/>
    <mergeCell ref="A28:H28"/>
    <mergeCell ref="B29:C29"/>
    <mergeCell ref="A30:H30"/>
    <mergeCell ref="B31:C31"/>
    <mergeCell ref="A32:H32"/>
    <mergeCell ref="B33:C33"/>
    <mergeCell ref="B34:C34"/>
    <mergeCell ref="A35:H35"/>
    <mergeCell ref="B36:C36"/>
    <mergeCell ref="B37:C37"/>
    <mergeCell ref="B41:C41"/>
    <mergeCell ref="B42:C42"/>
    <mergeCell ref="A43:H43"/>
    <mergeCell ref="B46:C46"/>
    <mergeCell ref="B47:C47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AE79A-6952-4A8D-8AEF-55F96E4C7B46}">
  <dimension ref="A1:D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4" width="12.7109375" style="2" bestFit="1" customWidth="1"/>
    <col min="5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117</v>
      </c>
      <c r="C6" s="7">
        <f>C26</f>
        <v>1292.7521530000001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99" t="s">
        <v>4</v>
      </c>
      <c r="C12" s="99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00" t="s">
        <v>118</v>
      </c>
      <c r="C14" s="100"/>
    </row>
    <row r="15" spans="1:3" ht="15" x14ac:dyDescent="0.2">
      <c r="A15" s="5"/>
      <c r="B15" s="101" t="s">
        <v>5</v>
      </c>
      <c r="C15" s="101"/>
    </row>
    <row r="16" spans="1:3" ht="15" x14ac:dyDescent="0.2">
      <c r="A16" s="3"/>
      <c r="B16" s="3"/>
      <c r="C16" s="3"/>
    </row>
    <row r="17" spans="1:4" ht="15" x14ac:dyDescent="0.2">
      <c r="A17" s="3"/>
      <c r="B17" s="3"/>
      <c r="C17" s="3"/>
    </row>
    <row r="18" spans="1:4" ht="28.5" x14ac:dyDescent="0.2">
      <c r="A18" s="10" t="s">
        <v>6</v>
      </c>
      <c r="B18" s="11" t="s">
        <v>7</v>
      </c>
      <c r="C18" s="12" t="s">
        <v>8</v>
      </c>
    </row>
    <row r="19" spans="1:4" x14ac:dyDescent="0.2">
      <c r="A19" s="10">
        <v>1</v>
      </c>
      <c r="B19" s="11">
        <v>2</v>
      </c>
      <c r="C19" s="13">
        <v>3</v>
      </c>
    </row>
    <row r="20" spans="1:4" x14ac:dyDescent="0.2">
      <c r="A20" s="14">
        <v>1</v>
      </c>
      <c r="B20" s="15" t="s">
        <v>9</v>
      </c>
      <c r="C20" s="16">
        <v>999.34457999999995</v>
      </c>
    </row>
    <row r="21" spans="1:4" x14ac:dyDescent="0.2">
      <c r="A21" s="14">
        <v>1.1000000000000001</v>
      </c>
      <c r="B21" s="15" t="s">
        <v>10</v>
      </c>
      <c r="C21" s="17">
        <v>507.33175</v>
      </c>
    </row>
    <row r="22" spans="1:4" x14ac:dyDescent="0.2">
      <c r="A22" s="14">
        <v>1.2</v>
      </c>
      <c r="B22" s="15" t="s">
        <v>11</v>
      </c>
      <c r="C22" s="18">
        <v>492.01283000000001</v>
      </c>
    </row>
    <row r="23" spans="1:4" x14ac:dyDescent="0.2">
      <c r="A23" s="14">
        <v>1.3</v>
      </c>
      <c r="B23" s="15" t="s">
        <v>12</v>
      </c>
      <c r="C23" s="18">
        <v>0</v>
      </c>
    </row>
    <row r="24" spans="1:4" x14ac:dyDescent="0.2">
      <c r="A24" s="14">
        <v>2</v>
      </c>
      <c r="B24" s="15" t="s">
        <v>13</v>
      </c>
      <c r="C24" s="18">
        <v>1199.2135000000001</v>
      </c>
    </row>
    <row r="25" spans="1:4" x14ac:dyDescent="0.2">
      <c r="A25" s="14">
        <v>2.1</v>
      </c>
      <c r="B25" s="15" t="s">
        <v>14</v>
      </c>
      <c r="C25" s="18">
        <v>199.86892</v>
      </c>
    </row>
    <row r="26" spans="1:4" ht="24" x14ac:dyDescent="0.2">
      <c r="A26" s="14">
        <v>3</v>
      </c>
      <c r="B26" s="15" t="s">
        <v>15</v>
      </c>
      <c r="C26" s="19">
        <v>1292.7521530000001</v>
      </c>
      <c r="D26" s="20">
        <f>C26/1.2</f>
        <v>1077.2934608333335</v>
      </c>
    </row>
    <row r="27" spans="1:4" ht="15" x14ac:dyDescent="0.2">
      <c r="A27" s="3"/>
      <c r="C27" s="3"/>
    </row>
    <row r="28" spans="1:4" ht="25.5" customHeight="1" x14ac:dyDescent="0.2">
      <c r="A28" s="102" t="s">
        <v>16</v>
      </c>
      <c r="B28" s="102"/>
      <c r="C28" s="102"/>
    </row>
    <row r="31" spans="1:4" ht="15" customHeight="1" x14ac:dyDescent="0.2">
      <c r="C31" s="21"/>
    </row>
    <row r="32" spans="1:4" x14ac:dyDescent="0.2">
      <c r="C32" s="21"/>
    </row>
    <row r="33" spans="3:3" x14ac:dyDescent="0.2">
      <c r="C33" s="21"/>
    </row>
    <row r="34" spans="3:3" x14ac:dyDescent="0.2">
      <c r="C34" s="21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9DCA4-B70C-4B68-B56E-12A8777ECE80}">
  <sheetPr>
    <pageSetUpPr fitToPage="1"/>
  </sheetPr>
  <dimension ref="A1:W43"/>
  <sheetViews>
    <sheetView workbookViewId="0">
      <selection activeCell="B15" sqref="B15:G15"/>
    </sheetView>
  </sheetViews>
  <sheetFormatPr defaultColWidth="9.140625" defaultRowHeight="11.25" customHeight="1" x14ac:dyDescent="0.2"/>
  <cols>
    <col min="1" max="1" width="6.7109375" style="29" customWidth="1"/>
    <col min="2" max="2" width="20.140625" style="29" customWidth="1"/>
    <col min="3" max="3" width="32.7109375" style="59" customWidth="1"/>
    <col min="4" max="8" width="14" style="59" customWidth="1"/>
    <col min="9" max="9" width="9.140625" style="59"/>
    <col min="10" max="14" width="88.7109375" style="60" hidden="1" customWidth="1"/>
    <col min="15" max="20" width="108.85546875" style="60" hidden="1" customWidth="1"/>
    <col min="21" max="21" width="129.5703125" style="60" hidden="1" customWidth="1"/>
    <col min="22" max="23" width="52.85546875" style="60" hidden="1" customWidth="1"/>
    <col min="24" max="16384" width="9.140625" style="59"/>
  </cols>
  <sheetData>
    <row r="1" spans="1:20" s="22" customFormat="1" ht="15" x14ac:dyDescent="0.25">
      <c r="H1" s="23" t="s">
        <v>17</v>
      </c>
    </row>
    <row r="2" spans="1:20" s="22" customFormat="1" ht="15" x14ac:dyDescent="0.25">
      <c r="A2" s="24"/>
      <c r="B2" s="24"/>
      <c r="C2" s="25"/>
      <c r="D2" s="25"/>
      <c r="E2" s="25"/>
      <c r="F2" s="25"/>
      <c r="G2" s="25"/>
      <c r="H2" s="23"/>
    </row>
    <row r="3" spans="1:20" s="22" customFormat="1" ht="15" x14ac:dyDescent="0.25">
      <c r="A3" s="24"/>
      <c r="B3" s="24"/>
      <c r="C3" s="25"/>
      <c r="D3" s="25"/>
      <c r="E3" s="25"/>
      <c r="F3" s="25"/>
      <c r="G3" s="25"/>
      <c r="H3" s="23"/>
    </row>
    <row r="4" spans="1:20" s="22" customFormat="1" ht="15" x14ac:dyDescent="0.25">
      <c r="A4" s="24"/>
      <c r="B4" s="24" t="s">
        <v>0</v>
      </c>
      <c r="C4" s="129" t="s">
        <v>18</v>
      </c>
      <c r="D4" s="129"/>
      <c r="E4" s="129"/>
      <c r="F4" s="129"/>
      <c r="G4" s="129"/>
      <c r="H4" s="25"/>
      <c r="J4" s="26" t="s">
        <v>18</v>
      </c>
      <c r="K4" s="26" t="s">
        <v>19</v>
      </c>
      <c r="L4" s="26" t="s">
        <v>19</v>
      </c>
      <c r="M4" s="26" t="s">
        <v>19</v>
      </c>
      <c r="N4" s="26" t="s">
        <v>19</v>
      </c>
    </row>
    <row r="5" spans="1:20" s="22" customFormat="1" ht="10.5" customHeight="1" x14ac:dyDescent="0.25">
      <c r="A5" s="24"/>
      <c r="B5" s="24"/>
      <c r="C5" s="130" t="s">
        <v>20</v>
      </c>
      <c r="D5" s="130"/>
      <c r="E5" s="130"/>
      <c r="F5" s="130"/>
      <c r="G5" s="130"/>
      <c r="H5" s="25"/>
    </row>
    <row r="6" spans="1:20" s="22" customFormat="1" ht="17.25" customHeight="1" x14ac:dyDescent="0.25">
      <c r="A6" s="24"/>
      <c r="B6" s="25" t="s">
        <v>21</v>
      </c>
      <c r="C6" s="27"/>
      <c r="D6" s="27"/>
      <c r="E6" s="27"/>
      <c r="F6" s="27"/>
      <c r="G6" s="27"/>
      <c r="H6" s="25"/>
    </row>
    <row r="7" spans="1:20" s="22" customFormat="1" ht="17.25" customHeight="1" x14ac:dyDescent="0.25">
      <c r="A7" s="24"/>
      <c r="B7" s="24"/>
      <c r="C7" s="27"/>
      <c r="D7" s="27"/>
      <c r="E7" s="27"/>
      <c r="F7" s="27"/>
      <c r="G7" s="27"/>
      <c r="H7" s="25"/>
    </row>
    <row r="8" spans="1:20" s="22" customFormat="1" ht="17.25" customHeight="1" x14ac:dyDescent="0.25">
      <c r="A8" s="24"/>
      <c r="B8" s="28" t="s">
        <v>64</v>
      </c>
      <c r="C8" s="27"/>
      <c r="D8" s="27"/>
      <c r="E8" s="27"/>
      <c r="F8" s="27"/>
      <c r="G8" s="27"/>
      <c r="H8" s="25"/>
    </row>
    <row r="9" spans="1:20" s="22" customFormat="1" ht="17.25" customHeight="1" x14ac:dyDescent="0.25">
      <c r="A9" s="24"/>
      <c r="B9" s="29" t="s">
        <v>22</v>
      </c>
      <c r="D9" s="23"/>
      <c r="E9" s="27"/>
      <c r="F9" s="27"/>
      <c r="G9" s="27"/>
      <c r="H9" s="25"/>
    </row>
    <row r="10" spans="1:20" s="22" customFormat="1" ht="17.25" customHeight="1" x14ac:dyDescent="0.25">
      <c r="A10" s="24"/>
      <c r="B10" s="24"/>
      <c r="C10" s="131"/>
      <c r="D10" s="131"/>
      <c r="E10" s="131"/>
      <c r="F10" s="131"/>
      <c r="G10" s="131"/>
      <c r="H10" s="25"/>
    </row>
    <row r="11" spans="1:20" s="22" customFormat="1" ht="11.25" customHeight="1" x14ac:dyDescent="0.25">
      <c r="A11" s="30"/>
      <c r="B11" s="30"/>
      <c r="C11" s="130" t="s">
        <v>23</v>
      </c>
      <c r="D11" s="130"/>
      <c r="E11" s="130"/>
      <c r="F11" s="130"/>
      <c r="G11" s="130"/>
      <c r="H11" s="31"/>
    </row>
    <row r="12" spans="1:20" s="22" customFormat="1" ht="11.25" customHeight="1" x14ac:dyDescent="0.25">
      <c r="A12" s="30"/>
      <c r="B12" s="30"/>
      <c r="C12" s="27"/>
      <c r="D12" s="27"/>
      <c r="E12" s="27"/>
      <c r="F12" s="27"/>
      <c r="G12" s="27"/>
      <c r="H12" s="31"/>
    </row>
    <row r="13" spans="1:20" s="22" customFormat="1" ht="18" x14ac:dyDescent="0.25">
      <c r="A13" s="30"/>
      <c r="B13" s="132" t="s">
        <v>24</v>
      </c>
      <c r="C13" s="132"/>
      <c r="D13" s="132"/>
      <c r="E13" s="132"/>
      <c r="F13" s="132"/>
      <c r="G13" s="132"/>
      <c r="H13" s="31"/>
    </row>
    <row r="14" spans="1:20" s="22" customFormat="1" ht="11.25" customHeight="1" x14ac:dyDescent="0.25">
      <c r="A14" s="30"/>
      <c r="B14" s="30"/>
      <c r="C14" s="27"/>
      <c r="D14" s="27"/>
      <c r="E14" s="27"/>
      <c r="F14" s="27"/>
      <c r="G14" s="27"/>
      <c r="H14" s="31"/>
    </row>
    <row r="15" spans="1:20" s="22" customFormat="1" ht="34.5" customHeight="1" x14ac:dyDescent="0.25">
      <c r="A15" s="32"/>
      <c r="B15" s="128" t="s">
        <v>118</v>
      </c>
      <c r="C15" s="128"/>
      <c r="D15" s="128"/>
      <c r="E15" s="128"/>
      <c r="F15" s="128"/>
      <c r="G15" s="128"/>
      <c r="H15" s="26"/>
      <c r="O15" s="26" t="s">
        <v>25</v>
      </c>
      <c r="P15" s="26" t="s">
        <v>19</v>
      </c>
      <c r="Q15" s="26" t="s">
        <v>19</v>
      </c>
      <c r="R15" s="26" t="s">
        <v>19</v>
      </c>
      <c r="S15" s="26" t="s">
        <v>19</v>
      </c>
      <c r="T15" s="26" t="s">
        <v>19</v>
      </c>
    </row>
    <row r="16" spans="1:20" s="22" customFormat="1" ht="13.5" customHeight="1" x14ac:dyDescent="0.25">
      <c r="A16" s="33"/>
      <c r="B16" s="117" t="s">
        <v>5</v>
      </c>
      <c r="C16" s="117"/>
      <c r="D16" s="117"/>
      <c r="E16" s="117"/>
      <c r="F16" s="117"/>
      <c r="G16" s="117"/>
      <c r="H16" s="34"/>
    </row>
    <row r="17" spans="1:23" s="22" customFormat="1" ht="9.75" customHeight="1" x14ac:dyDescent="0.25">
      <c r="A17" s="24"/>
      <c r="B17" s="24"/>
      <c r="C17" s="25"/>
      <c r="D17" s="35"/>
      <c r="E17" s="35"/>
      <c r="F17" s="35"/>
      <c r="G17" s="36"/>
      <c r="H17" s="36"/>
    </row>
    <row r="18" spans="1:23" s="22" customFormat="1" ht="15" x14ac:dyDescent="0.25">
      <c r="A18" s="37"/>
      <c r="B18" s="118" t="s">
        <v>65</v>
      </c>
      <c r="C18" s="118"/>
      <c r="D18" s="118"/>
      <c r="E18" s="118"/>
      <c r="F18" s="118"/>
      <c r="G18" s="118"/>
      <c r="H18" s="27"/>
    </row>
    <row r="19" spans="1:23" s="22" customFormat="1" ht="9.75" customHeight="1" x14ac:dyDescent="0.25">
      <c r="A19" s="24"/>
      <c r="B19" s="24"/>
      <c r="C19" s="25"/>
      <c r="D19" s="27"/>
      <c r="E19" s="27"/>
      <c r="F19" s="27"/>
      <c r="G19" s="27"/>
      <c r="H19" s="27"/>
    </row>
    <row r="20" spans="1:23" s="22" customFormat="1" ht="16.5" customHeight="1" x14ac:dyDescent="0.25">
      <c r="A20" s="119" t="s">
        <v>6</v>
      </c>
      <c r="B20" s="119" t="s">
        <v>27</v>
      </c>
      <c r="C20" s="122" t="s">
        <v>28</v>
      </c>
      <c r="D20" s="125" t="s">
        <v>29</v>
      </c>
      <c r="E20" s="125"/>
      <c r="F20" s="125"/>
      <c r="G20" s="125"/>
      <c r="H20" s="125" t="s">
        <v>30</v>
      </c>
    </row>
    <row r="21" spans="1:23" s="22" customFormat="1" ht="50.25" customHeight="1" x14ac:dyDescent="0.25">
      <c r="A21" s="120"/>
      <c r="B21" s="120"/>
      <c r="C21" s="123"/>
      <c r="D21" s="122" t="s">
        <v>31</v>
      </c>
      <c r="E21" s="122" t="s">
        <v>32</v>
      </c>
      <c r="F21" s="122" t="s">
        <v>33</v>
      </c>
      <c r="G21" s="126" t="s">
        <v>34</v>
      </c>
      <c r="H21" s="125"/>
    </row>
    <row r="22" spans="1:23" s="22" customFormat="1" ht="3.75" customHeight="1" x14ac:dyDescent="0.25">
      <c r="A22" s="121"/>
      <c r="B22" s="121"/>
      <c r="C22" s="124"/>
      <c r="D22" s="124"/>
      <c r="E22" s="124"/>
      <c r="F22" s="124"/>
      <c r="G22" s="127"/>
      <c r="H22" s="125"/>
    </row>
    <row r="23" spans="1:23" s="22" customFormat="1" ht="15" x14ac:dyDescent="0.25">
      <c r="A23" s="38">
        <v>1</v>
      </c>
      <c r="B23" s="38">
        <v>2</v>
      </c>
      <c r="C23" s="39">
        <v>3</v>
      </c>
      <c r="D23" s="39">
        <v>4</v>
      </c>
      <c r="E23" s="39">
        <v>5</v>
      </c>
      <c r="F23" s="39">
        <v>6</v>
      </c>
      <c r="G23" s="39">
        <v>7</v>
      </c>
      <c r="H23" s="39">
        <v>8</v>
      </c>
    </row>
    <row r="24" spans="1:23" s="22" customFormat="1" ht="15" x14ac:dyDescent="0.25">
      <c r="A24" s="114" t="s">
        <v>35</v>
      </c>
      <c r="B24" s="115"/>
      <c r="C24" s="115"/>
      <c r="D24" s="115"/>
      <c r="E24" s="115"/>
      <c r="F24" s="115"/>
      <c r="G24" s="115"/>
      <c r="H24" s="116"/>
      <c r="U24" s="40" t="s">
        <v>35</v>
      </c>
    </row>
    <row r="25" spans="1:23" s="22" customFormat="1" ht="15" x14ac:dyDescent="0.25">
      <c r="A25" s="38" t="s">
        <v>36</v>
      </c>
      <c r="B25" s="41" t="s">
        <v>37</v>
      </c>
      <c r="C25" s="42" t="s">
        <v>38</v>
      </c>
      <c r="D25" s="61">
        <v>2346.518</v>
      </c>
      <c r="E25" s="43"/>
      <c r="F25" s="43"/>
      <c r="G25" s="43"/>
      <c r="H25" s="61">
        <v>2346.518</v>
      </c>
      <c r="U25" s="40"/>
    </row>
    <row r="26" spans="1:23" s="22" customFormat="1" ht="23.25" x14ac:dyDescent="0.25">
      <c r="A26" s="46"/>
      <c r="B26" s="110" t="s">
        <v>39</v>
      </c>
      <c r="C26" s="111"/>
      <c r="D26" s="62">
        <v>2346.518</v>
      </c>
      <c r="E26" s="47"/>
      <c r="F26" s="48"/>
      <c r="G26" s="48"/>
      <c r="H26" s="63">
        <v>2346.518</v>
      </c>
      <c r="U26" s="40"/>
      <c r="V26" s="49" t="s">
        <v>39</v>
      </c>
    </row>
    <row r="27" spans="1:23" s="22" customFormat="1" ht="15" x14ac:dyDescent="0.25">
      <c r="A27" s="114" t="s">
        <v>40</v>
      </c>
      <c r="B27" s="115"/>
      <c r="C27" s="115"/>
      <c r="D27" s="115"/>
      <c r="E27" s="115"/>
      <c r="F27" s="115"/>
      <c r="G27" s="115"/>
      <c r="H27" s="116"/>
      <c r="U27" s="40" t="s">
        <v>40</v>
      </c>
      <c r="V27" s="49"/>
    </row>
    <row r="28" spans="1:23" s="22" customFormat="1" ht="15" x14ac:dyDescent="0.25">
      <c r="A28" s="46"/>
      <c r="B28" s="112" t="s">
        <v>41</v>
      </c>
      <c r="C28" s="113"/>
      <c r="D28" s="62">
        <v>2346.518</v>
      </c>
      <c r="E28" s="47"/>
      <c r="F28" s="48"/>
      <c r="G28" s="48"/>
      <c r="H28" s="63">
        <v>2346.518</v>
      </c>
      <c r="U28" s="40"/>
      <c r="V28" s="49"/>
      <c r="W28" s="50" t="s">
        <v>41</v>
      </c>
    </row>
    <row r="29" spans="1:23" s="22" customFormat="1" ht="15" x14ac:dyDescent="0.25">
      <c r="A29" s="114" t="s">
        <v>42</v>
      </c>
      <c r="B29" s="115"/>
      <c r="C29" s="115"/>
      <c r="D29" s="115"/>
      <c r="E29" s="115"/>
      <c r="F29" s="115"/>
      <c r="G29" s="115"/>
      <c r="H29" s="116"/>
      <c r="U29" s="40" t="s">
        <v>42</v>
      </c>
      <c r="V29" s="49"/>
      <c r="W29" s="50"/>
    </row>
    <row r="30" spans="1:23" s="22" customFormat="1" ht="15" x14ac:dyDescent="0.25">
      <c r="A30" s="46"/>
      <c r="B30" s="112" t="s">
        <v>43</v>
      </c>
      <c r="C30" s="113"/>
      <c r="D30" s="62">
        <v>2346.518</v>
      </c>
      <c r="E30" s="47"/>
      <c r="F30" s="48"/>
      <c r="G30" s="48"/>
      <c r="H30" s="63">
        <v>2346.518</v>
      </c>
      <c r="U30" s="40"/>
      <c r="V30" s="49"/>
      <c r="W30" s="50" t="s">
        <v>43</v>
      </c>
    </row>
    <row r="31" spans="1:23" s="22" customFormat="1" ht="15" x14ac:dyDescent="0.25">
      <c r="A31" s="114" t="s">
        <v>44</v>
      </c>
      <c r="B31" s="115"/>
      <c r="C31" s="115"/>
      <c r="D31" s="115"/>
      <c r="E31" s="115"/>
      <c r="F31" s="115"/>
      <c r="G31" s="115"/>
      <c r="H31" s="116"/>
      <c r="U31" s="40" t="s">
        <v>44</v>
      </c>
      <c r="V31" s="49"/>
      <c r="W31" s="50"/>
    </row>
    <row r="32" spans="1:23" s="22" customFormat="1" ht="15" x14ac:dyDescent="0.25">
      <c r="A32" s="46"/>
      <c r="B32" s="110" t="s">
        <v>45</v>
      </c>
      <c r="C32" s="111"/>
      <c r="D32" s="47"/>
      <c r="E32" s="47"/>
      <c r="F32" s="48"/>
      <c r="G32" s="48"/>
      <c r="H32" s="48"/>
      <c r="U32" s="40"/>
      <c r="V32" s="49" t="s">
        <v>45</v>
      </c>
      <c r="W32" s="50"/>
    </row>
    <row r="33" spans="1:23" s="22" customFormat="1" ht="15" x14ac:dyDescent="0.25">
      <c r="A33" s="46"/>
      <c r="B33" s="112" t="s">
        <v>46</v>
      </c>
      <c r="C33" s="113"/>
      <c r="D33" s="62">
        <v>2346.518</v>
      </c>
      <c r="E33" s="47"/>
      <c r="F33" s="48"/>
      <c r="G33" s="48"/>
      <c r="H33" s="63">
        <v>2346.518</v>
      </c>
      <c r="U33" s="40"/>
      <c r="V33" s="49"/>
      <c r="W33" s="50" t="s">
        <v>46</v>
      </c>
    </row>
    <row r="34" spans="1:23" s="22" customFormat="1" ht="48.75" x14ac:dyDescent="0.25">
      <c r="A34" s="114" t="s">
        <v>47</v>
      </c>
      <c r="B34" s="115"/>
      <c r="C34" s="115"/>
      <c r="D34" s="115"/>
      <c r="E34" s="115"/>
      <c r="F34" s="115"/>
      <c r="G34" s="115"/>
      <c r="H34" s="116"/>
      <c r="U34" s="40" t="s">
        <v>47</v>
      </c>
      <c r="V34" s="49"/>
      <c r="W34" s="50"/>
    </row>
    <row r="35" spans="1:23" s="22" customFormat="1" ht="113.25" x14ac:dyDescent="0.25">
      <c r="A35" s="46"/>
      <c r="B35" s="110" t="s">
        <v>48</v>
      </c>
      <c r="C35" s="111"/>
      <c r="D35" s="47"/>
      <c r="E35" s="47"/>
      <c r="F35" s="48"/>
      <c r="G35" s="48"/>
      <c r="H35" s="48"/>
      <c r="U35" s="40"/>
      <c r="V35" s="49" t="s">
        <v>48</v>
      </c>
      <c r="W35" s="50"/>
    </row>
    <row r="36" spans="1:23" s="22" customFormat="1" ht="15" x14ac:dyDescent="0.25">
      <c r="A36" s="46"/>
      <c r="B36" s="112" t="s">
        <v>49</v>
      </c>
      <c r="C36" s="113"/>
      <c r="D36" s="62">
        <v>2346.518</v>
      </c>
      <c r="E36" s="47"/>
      <c r="F36" s="48"/>
      <c r="G36" s="48"/>
      <c r="H36" s="63">
        <v>2346.518</v>
      </c>
      <c r="U36" s="40"/>
      <c r="V36" s="49"/>
      <c r="W36" s="50" t="s">
        <v>49</v>
      </c>
    </row>
    <row r="37" spans="1:23" s="22" customFormat="1" ht="15" x14ac:dyDescent="0.25">
      <c r="A37" s="114" t="s">
        <v>50</v>
      </c>
      <c r="B37" s="115"/>
      <c r="C37" s="115"/>
      <c r="D37" s="115"/>
      <c r="E37" s="115"/>
      <c r="F37" s="115"/>
      <c r="G37" s="115"/>
      <c r="H37" s="116"/>
      <c r="U37" s="40" t="s">
        <v>50</v>
      </c>
      <c r="V37" s="49"/>
      <c r="W37" s="50"/>
    </row>
    <row r="38" spans="1:23" s="22" customFormat="1" ht="15" x14ac:dyDescent="0.25">
      <c r="A38" s="46"/>
      <c r="B38" s="112" t="s">
        <v>54</v>
      </c>
      <c r="C38" s="113"/>
      <c r="D38" s="62">
        <v>2346.518</v>
      </c>
      <c r="E38" s="47"/>
      <c r="F38" s="48"/>
      <c r="G38" s="48"/>
      <c r="H38" s="63">
        <v>2346.518</v>
      </c>
      <c r="U38" s="40"/>
      <c r="V38" s="49"/>
      <c r="W38" s="50" t="s">
        <v>54</v>
      </c>
    </row>
    <row r="39" spans="1:23" s="22" customFormat="1" ht="15" x14ac:dyDescent="0.25">
      <c r="A39" s="114" t="s">
        <v>55</v>
      </c>
      <c r="B39" s="115"/>
      <c r="C39" s="115"/>
      <c r="D39" s="115"/>
      <c r="E39" s="115"/>
      <c r="F39" s="115"/>
      <c r="G39" s="115"/>
      <c r="H39" s="116"/>
      <c r="U39" s="40" t="s">
        <v>55</v>
      </c>
      <c r="V39" s="49"/>
      <c r="W39" s="50"/>
    </row>
    <row r="40" spans="1:23" s="22" customFormat="1" ht="15" x14ac:dyDescent="0.25">
      <c r="A40" s="38" t="s">
        <v>36</v>
      </c>
      <c r="B40" s="41" t="s">
        <v>56</v>
      </c>
      <c r="C40" s="42" t="s">
        <v>57</v>
      </c>
      <c r="D40" s="51">
        <v>469.30360000000002</v>
      </c>
      <c r="E40" s="43"/>
      <c r="F40" s="43"/>
      <c r="G40" s="43"/>
      <c r="H40" s="51">
        <v>469.30360000000002</v>
      </c>
      <c r="U40" s="40"/>
      <c r="V40" s="49"/>
      <c r="W40" s="50"/>
    </row>
    <row r="41" spans="1:23" s="22" customFormat="1" ht="15" x14ac:dyDescent="0.25">
      <c r="A41" s="38"/>
      <c r="B41" s="41"/>
      <c r="C41" s="42"/>
      <c r="D41" s="43" t="s">
        <v>58</v>
      </c>
      <c r="E41" s="43" t="s">
        <v>59</v>
      </c>
      <c r="F41" s="43" t="s">
        <v>60</v>
      </c>
      <c r="G41" s="43" t="s">
        <v>61</v>
      </c>
      <c r="H41" s="43"/>
      <c r="U41" s="40"/>
      <c r="V41" s="49"/>
      <c r="W41" s="50"/>
    </row>
    <row r="42" spans="1:23" s="22" customFormat="1" ht="15" x14ac:dyDescent="0.25">
      <c r="A42" s="46"/>
      <c r="B42" s="110" t="s">
        <v>62</v>
      </c>
      <c r="C42" s="111"/>
      <c r="D42" s="52">
        <v>469.30360000000002</v>
      </c>
      <c r="E42" s="47"/>
      <c r="F42" s="48"/>
      <c r="G42" s="48"/>
      <c r="H42" s="53">
        <v>469.30360000000002</v>
      </c>
      <c r="U42" s="40"/>
      <c r="V42" s="49" t="s">
        <v>62</v>
      </c>
      <c r="W42" s="50"/>
    </row>
    <row r="43" spans="1:23" s="22" customFormat="1" ht="15" x14ac:dyDescent="0.25">
      <c r="A43" s="46"/>
      <c r="B43" s="112" t="s">
        <v>63</v>
      </c>
      <c r="C43" s="113"/>
      <c r="D43" s="64">
        <v>2815.8216000000002</v>
      </c>
      <c r="E43" s="47"/>
      <c r="F43" s="48"/>
      <c r="G43" s="48"/>
      <c r="H43" s="54">
        <v>2815.8216000000002</v>
      </c>
      <c r="U43" s="40"/>
      <c r="V43" s="49"/>
      <c r="W43" s="50" t="s">
        <v>63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38:C38"/>
    <mergeCell ref="A39:H39"/>
    <mergeCell ref="B42:C42"/>
    <mergeCell ref="B43:C43"/>
    <mergeCell ref="B32:C32"/>
    <mergeCell ref="B33:C33"/>
    <mergeCell ref="A34:H34"/>
    <mergeCell ref="B35:C35"/>
    <mergeCell ref="B36:C36"/>
    <mergeCell ref="A37:H37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68BA9-D8D0-4E80-8789-98738F037BA3}">
  <dimension ref="A1:C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7.5703125" style="2" customWidth="1"/>
    <col min="4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116</v>
      </c>
      <c r="C6" s="7">
        <f>C26</f>
        <v>3196.3348360944005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99" t="s">
        <v>4</v>
      </c>
      <c r="C12" s="99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00" t="s">
        <v>118</v>
      </c>
      <c r="C14" s="100"/>
    </row>
    <row r="15" spans="1:3" ht="15" x14ac:dyDescent="0.2">
      <c r="A15" s="5"/>
      <c r="B15" s="101" t="s">
        <v>5</v>
      </c>
      <c r="C15" s="101"/>
    </row>
    <row r="16" spans="1:3" ht="15" x14ac:dyDescent="0.2">
      <c r="A16" s="3"/>
      <c r="B16" s="3"/>
      <c r="C16" s="3"/>
    </row>
    <row r="17" spans="1:3" ht="15" x14ac:dyDescent="0.2">
      <c r="A17" s="3"/>
      <c r="B17" s="3"/>
      <c r="C17" s="3"/>
    </row>
    <row r="18" spans="1:3" ht="28.5" x14ac:dyDescent="0.2">
      <c r="A18" s="10" t="s">
        <v>6</v>
      </c>
      <c r="B18" s="11" t="s">
        <v>7</v>
      </c>
      <c r="C18" s="12" t="s">
        <v>8</v>
      </c>
    </row>
    <row r="19" spans="1:3" x14ac:dyDescent="0.2">
      <c r="A19" s="10">
        <v>1</v>
      </c>
      <c r="B19" s="11">
        <v>2</v>
      </c>
      <c r="C19" s="13">
        <v>3</v>
      </c>
    </row>
    <row r="20" spans="1:3" x14ac:dyDescent="0.2">
      <c r="A20" s="14">
        <v>1</v>
      </c>
      <c r="B20" s="15" t="s">
        <v>9</v>
      </c>
      <c r="C20" s="16">
        <v>2346.518</v>
      </c>
    </row>
    <row r="21" spans="1:3" x14ac:dyDescent="0.2">
      <c r="A21" s="14">
        <v>1.1000000000000001</v>
      </c>
      <c r="B21" s="15" t="s">
        <v>10</v>
      </c>
      <c r="C21" s="17">
        <v>2346.518</v>
      </c>
    </row>
    <row r="22" spans="1:3" x14ac:dyDescent="0.2">
      <c r="A22" s="14">
        <v>1.2</v>
      </c>
      <c r="B22" s="15" t="s">
        <v>11</v>
      </c>
      <c r="C22" s="18">
        <v>0</v>
      </c>
    </row>
    <row r="23" spans="1:3" x14ac:dyDescent="0.2">
      <c r="A23" s="14">
        <v>1.3</v>
      </c>
      <c r="B23" s="15" t="s">
        <v>12</v>
      </c>
      <c r="C23" s="18">
        <v>0</v>
      </c>
    </row>
    <row r="24" spans="1:3" x14ac:dyDescent="0.2">
      <c r="A24" s="14">
        <v>2</v>
      </c>
      <c r="B24" s="15" t="s">
        <v>13</v>
      </c>
      <c r="C24" s="18">
        <v>2815.8216000000002</v>
      </c>
    </row>
    <row r="25" spans="1:3" x14ac:dyDescent="0.2">
      <c r="A25" s="14">
        <v>2.1</v>
      </c>
      <c r="B25" s="15" t="s">
        <v>14</v>
      </c>
      <c r="C25" s="18">
        <v>469.30360000000002</v>
      </c>
    </row>
    <row r="26" spans="1:3" ht="24" x14ac:dyDescent="0.2">
      <c r="A26" s="14">
        <v>3</v>
      </c>
      <c r="B26" s="15" t="s">
        <v>15</v>
      </c>
      <c r="C26" s="19">
        <v>3196.3348360944005</v>
      </c>
    </row>
    <row r="27" spans="1:3" ht="15" x14ac:dyDescent="0.2">
      <c r="A27" s="3"/>
      <c r="C27" s="3"/>
    </row>
    <row r="28" spans="1:3" ht="25.5" customHeight="1" x14ac:dyDescent="0.2">
      <c r="A28" s="102" t="s">
        <v>16</v>
      </c>
      <c r="B28" s="102"/>
      <c r="C28" s="102"/>
    </row>
    <row r="31" spans="1:3" ht="15" customHeight="1" x14ac:dyDescent="0.2"/>
    <row r="32" spans="1:3" x14ac:dyDescent="0.2">
      <c r="C32" s="21"/>
    </row>
    <row r="33" spans="3:3" x14ac:dyDescent="0.2">
      <c r="C33" s="21"/>
    </row>
    <row r="34" spans="3:3" x14ac:dyDescent="0.2">
      <c r="C34" s="21"/>
    </row>
    <row r="35" spans="3:3" ht="15" customHeight="1" x14ac:dyDescent="0.2"/>
    <row r="36" spans="3:3" ht="15" customHeight="1" x14ac:dyDescent="0.2"/>
    <row r="37" spans="3:3" ht="14.25" customHeight="1" x14ac:dyDescent="0.2"/>
    <row r="39" spans="3:3" ht="14.25" customHeight="1" x14ac:dyDescent="0.2"/>
    <row r="41" spans="3:3" ht="14.25" customHeight="1" x14ac:dyDescent="0.2"/>
    <row r="43" spans="3:3" ht="14.25" customHeight="1" x14ac:dyDescent="0.2"/>
    <row r="44" spans="3:3" ht="15" customHeight="1" x14ac:dyDescent="0.2"/>
    <row r="45" spans="3:3" ht="15" customHeight="1" x14ac:dyDescent="0.2"/>
    <row r="46" spans="3:3" ht="15" customHeight="1" x14ac:dyDescent="0.2"/>
    <row r="47" spans="3:3" ht="15" customHeight="1" x14ac:dyDescent="0.2"/>
    <row r="48" spans="3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76AF9-7078-4FC6-9469-A39251608884}">
  <sheetPr>
    <pageSetUpPr fitToPage="1"/>
  </sheetPr>
  <dimension ref="A1:W47"/>
  <sheetViews>
    <sheetView topLeftCell="A4" workbookViewId="0">
      <selection activeCell="C25" sqref="A24:H25"/>
    </sheetView>
  </sheetViews>
  <sheetFormatPr defaultColWidth="9.140625" defaultRowHeight="11.25" customHeight="1" x14ac:dyDescent="0.2"/>
  <cols>
    <col min="1" max="1" width="6.7109375" style="29" customWidth="1"/>
    <col min="2" max="2" width="20.140625" style="29" customWidth="1"/>
    <col min="3" max="3" width="32.7109375" style="59" customWidth="1"/>
    <col min="4" max="8" width="14" style="59" customWidth="1"/>
    <col min="9" max="9" width="9.140625" style="59"/>
    <col min="10" max="14" width="88.7109375" style="60" hidden="1" customWidth="1"/>
    <col min="15" max="20" width="108.85546875" style="60" hidden="1" customWidth="1"/>
    <col min="21" max="21" width="129.5703125" style="60" hidden="1" customWidth="1"/>
    <col min="22" max="23" width="52.85546875" style="60" hidden="1" customWidth="1"/>
    <col min="24" max="16384" width="9.140625" style="59"/>
  </cols>
  <sheetData>
    <row r="1" spans="1:20" s="22" customFormat="1" ht="15" x14ac:dyDescent="0.25">
      <c r="H1" s="23" t="s">
        <v>17</v>
      </c>
    </row>
    <row r="2" spans="1:20" s="22" customFormat="1" ht="15" x14ac:dyDescent="0.25">
      <c r="A2" s="24"/>
      <c r="B2" s="24"/>
      <c r="C2" s="25"/>
      <c r="D2" s="25"/>
      <c r="E2" s="25"/>
      <c r="F2" s="25"/>
      <c r="G2" s="25"/>
      <c r="H2" s="23"/>
    </row>
    <row r="3" spans="1:20" s="22" customFormat="1" ht="15" x14ac:dyDescent="0.25">
      <c r="A3" s="24"/>
      <c r="B3" s="24"/>
      <c r="C3" s="25"/>
      <c r="D3" s="25"/>
      <c r="E3" s="25"/>
      <c r="F3" s="25"/>
      <c r="G3" s="25"/>
      <c r="H3" s="23"/>
    </row>
    <row r="4" spans="1:20" s="22" customFormat="1" ht="15" x14ac:dyDescent="0.25">
      <c r="A4" s="24"/>
      <c r="B4" s="24" t="s">
        <v>0</v>
      </c>
      <c r="C4" s="129" t="s">
        <v>18</v>
      </c>
      <c r="D4" s="129"/>
      <c r="E4" s="129"/>
      <c r="F4" s="129"/>
      <c r="G4" s="129"/>
      <c r="H4" s="25"/>
      <c r="J4" s="26" t="s">
        <v>18</v>
      </c>
      <c r="K4" s="26" t="s">
        <v>19</v>
      </c>
      <c r="L4" s="26" t="s">
        <v>19</v>
      </c>
      <c r="M4" s="26" t="s">
        <v>19</v>
      </c>
      <c r="N4" s="26" t="s">
        <v>19</v>
      </c>
    </row>
    <row r="5" spans="1:20" s="22" customFormat="1" ht="10.5" customHeight="1" x14ac:dyDescent="0.25">
      <c r="A5" s="24"/>
      <c r="B5" s="24"/>
      <c r="C5" s="130" t="s">
        <v>20</v>
      </c>
      <c r="D5" s="130"/>
      <c r="E5" s="130"/>
      <c r="F5" s="130"/>
      <c r="G5" s="130"/>
      <c r="H5" s="25"/>
    </row>
    <row r="6" spans="1:20" s="22" customFormat="1" ht="17.25" customHeight="1" x14ac:dyDescent="0.25">
      <c r="A6" s="24"/>
      <c r="B6" s="25" t="s">
        <v>21</v>
      </c>
      <c r="C6" s="27"/>
      <c r="D6" s="27"/>
      <c r="E6" s="27"/>
      <c r="F6" s="27"/>
      <c r="G6" s="27"/>
      <c r="H6" s="25"/>
    </row>
    <row r="7" spans="1:20" s="22" customFormat="1" ht="17.25" customHeight="1" x14ac:dyDescent="0.25">
      <c r="A7" s="24"/>
      <c r="B7" s="24"/>
      <c r="C7" s="27"/>
      <c r="D7" s="27"/>
      <c r="E7" s="27"/>
      <c r="F7" s="27"/>
      <c r="G7" s="27"/>
      <c r="H7" s="25"/>
    </row>
    <row r="8" spans="1:20" s="22" customFormat="1" ht="17.25" customHeight="1" x14ac:dyDescent="0.25">
      <c r="A8" s="24"/>
      <c r="B8" s="28" t="s">
        <v>66</v>
      </c>
      <c r="C8" s="27"/>
      <c r="D8" s="27"/>
      <c r="E8" s="27"/>
      <c r="F8" s="27"/>
      <c r="G8" s="27"/>
      <c r="H8" s="25"/>
    </row>
    <row r="9" spans="1:20" s="22" customFormat="1" ht="17.25" customHeight="1" x14ac:dyDescent="0.25">
      <c r="A9" s="24"/>
      <c r="B9" s="29" t="s">
        <v>22</v>
      </c>
      <c r="D9" s="23"/>
      <c r="E9" s="27"/>
      <c r="F9" s="27"/>
      <c r="G9" s="27"/>
      <c r="H9" s="25"/>
    </row>
    <row r="10" spans="1:20" s="22" customFormat="1" ht="17.25" customHeight="1" x14ac:dyDescent="0.25">
      <c r="A10" s="24"/>
      <c r="B10" s="24"/>
      <c r="C10" s="131"/>
      <c r="D10" s="131"/>
      <c r="E10" s="131"/>
      <c r="F10" s="131"/>
      <c r="G10" s="131"/>
      <c r="H10" s="25"/>
    </row>
    <row r="11" spans="1:20" s="22" customFormat="1" ht="11.25" customHeight="1" x14ac:dyDescent="0.25">
      <c r="A11" s="30"/>
      <c r="B11" s="30"/>
      <c r="C11" s="130" t="s">
        <v>23</v>
      </c>
      <c r="D11" s="130"/>
      <c r="E11" s="130"/>
      <c r="F11" s="130"/>
      <c r="G11" s="130"/>
      <c r="H11" s="31"/>
    </row>
    <row r="12" spans="1:20" s="22" customFormat="1" ht="11.25" customHeight="1" x14ac:dyDescent="0.25">
      <c r="A12" s="30"/>
      <c r="B12" s="30"/>
      <c r="C12" s="27"/>
      <c r="D12" s="27"/>
      <c r="E12" s="27"/>
      <c r="F12" s="27"/>
      <c r="G12" s="27"/>
      <c r="H12" s="31"/>
    </row>
    <row r="13" spans="1:20" s="22" customFormat="1" ht="18" x14ac:dyDescent="0.25">
      <c r="A13" s="30"/>
      <c r="B13" s="132" t="s">
        <v>24</v>
      </c>
      <c r="C13" s="132"/>
      <c r="D13" s="132"/>
      <c r="E13" s="132"/>
      <c r="F13" s="132"/>
      <c r="G13" s="132"/>
      <c r="H13" s="31"/>
    </row>
    <row r="14" spans="1:20" s="22" customFormat="1" ht="11.25" customHeight="1" x14ac:dyDescent="0.25">
      <c r="A14" s="30"/>
      <c r="B14" s="30"/>
      <c r="C14" s="27"/>
      <c r="D14" s="27"/>
      <c r="E14" s="27"/>
      <c r="F14" s="27"/>
      <c r="G14" s="27"/>
      <c r="H14" s="31"/>
    </row>
    <row r="15" spans="1:20" s="22" customFormat="1" ht="34.5" customHeight="1" x14ac:dyDescent="0.25">
      <c r="A15" s="32"/>
      <c r="B15" s="128" t="s">
        <v>118</v>
      </c>
      <c r="C15" s="128"/>
      <c r="D15" s="128"/>
      <c r="E15" s="128"/>
      <c r="F15" s="128"/>
      <c r="G15" s="128"/>
      <c r="H15" s="26"/>
      <c r="O15" s="26" t="s">
        <v>25</v>
      </c>
      <c r="P15" s="26" t="s">
        <v>19</v>
      </c>
      <c r="Q15" s="26" t="s">
        <v>19</v>
      </c>
      <c r="R15" s="26" t="s">
        <v>19</v>
      </c>
      <c r="S15" s="26" t="s">
        <v>19</v>
      </c>
      <c r="T15" s="26" t="s">
        <v>19</v>
      </c>
    </row>
    <row r="16" spans="1:20" s="22" customFormat="1" ht="13.5" customHeight="1" x14ac:dyDescent="0.25">
      <c r="A16" s="33"/>
      <c r="B16" s="117" t="s">
        <v>5</v>
      </c>
      <c r="C16" s="117"/>
      <c r="D16" s="117"/>
      <c r="E16" s="117"/>
      <c r="F16" s="117"/>
      <c r="G16" s="117"/>
      <c r="H16" s="34"/>
    </row>
    <row r="17" spans="1:23" s="22" customFormat="1" ht="9.75" customHeight="1" x14ac:dyDescent="0.25">
      <c r="A17" s="24"/>
      <c r="B17" s="24"/>
      <c r="C17" s="25"/>
      <c r="D17" s="35"/>
      <c r="E17" s="35"/>
      <c r="F17" s="35"/>
      <c r="G17" s="36"/>
      <c r="H17" s="36"/>
    </row>
    <row r="18" spans="1:23" s="22" customFormat="1" ht="15" x14ac:dyDescent="0.25">
      <c r="A18" s="37"/>
      <c r="B18" s="118" t="s">
        <v>26</v>
      </c>
      <c r="C18" s="118"/>
      <c r="D18" s="118"/>
      <c r="E18" s="118"/>
      <c r="F18" s="118"/>
      <c r="G18" s="118"/>
      <c r="H18" s="27"/>
    </row>
    <row r="19" spans="1:23" s="22" customFormat="1" ht="9.75" customHeight="1" x14ac:dyDescent="0.25">
      <c r="A19" s="24"/>
      <c r="B19" s="24"/>
      <c r="C19" s="25"/>
      <c r="D19" s="27"/>
      <c r="E19" s="27"/>
      <c r="F19" s="27"/>
      <c r="G19" s="27"/>
      <c r="H19" s="27"/>
    </row>
    <row r="20" spans="1:23" s="22" customFormat="1" ht="16.5" customHeight="1" x14ac:dyDescent="0.25">
      <c r="A20" s="119" t="s">
        <v>6</v>
      </c>
      <c r="B20" s="119" t="s">
        <v>27</v>
      </c>
      <c r="C20" s="122" t="s">
        <v>28</v>
      </c>
      <c r="D20" s="125" t="s">
        <v>29</v>
      </c>
      <c r="E20" s="125"/>
      <c r="F20" s="125"/>
      <c r="G20" s="125"/>
      <c r="H20" s="125" t="s">
        <v>30</v>
      </c>
    </row>
    <row r="21" spans="1:23" s="22" customFormat="1" ht="50.25" customHeight="1" x14ac:dyDescent="0.25">
      <c r="A21" s="120"/>
      <c r="B21" s="120"/>
      <c r="C21" s="123"/>
      <c r="D21" s="122" t="s">
        <v>31</v>
      </c>
      <c r="E21" s="122" t="s">
        <v>32</v>
      </c>
      <c r="F21" s="122" t="s">
        <v>33</v>
      </c>
      <c r="G21" s="126" t="s">
        <v>34</v>
      </c>
      <c r="H21" s="125"/>
    </row>
    <row r="22" spans="1:23" s="22" customFormat="1" ht="3.75" customHeight="1" x14ac:dyDescent="0.25">
      <c r="A22" s="121"/>
      <c r="B22" s="121"/>
      <c r="C22" s="124"/>
      <c r="D22" s="124"/>
      <c r="E22" s="124"/>
      <c r="F22" s="124"/>
      <c r="G22" s="127"/>
      <c r="H22" s="125"/>
    </row>
    <row r="23" spans="1:23" s="22" customFormat="1" ht="15" x14ac:dyDescent="0.25">
      <c r="A23" s="38">
        <v>1</v>
      </c>
      <c r="B23" s="38">
        <v>2</v>
      </c>
      <c r="C23" s="39">
        <v>3</v>
      </c>
      <c r="D23" s="39">
        <v>4</v>
      </c>
      <c r="E23" s="39">
        <v>5</v>
      </c>
      <c r="F23" s="39">
        <v>6</v>
      </c>
      <c r="G23" s="39">
        <v>7</v>
      </c>
      <c r="H23" s="39">
        <v>8</v>
      </c>
    </row>
    <row r="24" spans="1:23" s="22" customFormat="1" ht="15" x14ac:dyDescent="0.25">
      <c r="A24" s="114" t="s">
        <v>35</v>
      </c>
      <c r="B24" s="115"/>
      <c r="C24" s="115"/>
      <c r="D24" s="115"/>
      <c r="E24" s="115"/>
      <c r="F24" s="115"/>
      <c r="G24" s="115"/>
      <c r="H24" s="116"/>
      <c r="U24" s="40" t="s">
        <v>35</v>
      </c>
    </row>
    <row r="25" spans="1:23" s="22" customFormat="1" ht="15" x14ac:dyDescent="0.25">
      <c r="A25" s="38" t="s">
        <v>36</v>
      </c>
      <c r="B25" s="41" t="s">
        <v>37</v>
      </c>
      <c r="C25" s="42" t="s">
        <v>38</v>
      </c>
      <c r="D25" s="51">
        <v>938.60720000000003</v>
      </c>
      <c r="E25" s="43"/>
      <c r="F25" s="43"/>
      <c r="G25" s="43"/>
      <c r="H25" s="51">
        <v>938.60720000000003</v>
      </c>
      <c r="U25" s="40"/>
    </row>
    <row r="26" spans="1:23" s="22" customFormat="1" ht="23.25" x14ac:dyDescent="0.25">
      <c r="A26" s="46"/>
      <c r="B26" s="110" t="s">
        <v>39</v>
      </c>
      <c r="C26" s="111"/>
      <c r="D26" s="52">
        <v>938.60720000000003</v>
      </c>
      <c r="E26" s="47"/>
      <c r="F26" s="48"/>
      <c r="G26" s="48"/>
      <c r="H26" s="53">
        <v>938.60720000000003</v>
      </c>
      <c r="U26" s="40"/>
      <c r="V26" s="49" t="s">
        <v>39</v>
      </c>
    </row>
    <row r="27" spans="1:23" s="22" customFormat="1" ht="15" x14ac:dyDescent="0.25">
      <c r="A27" s="114" t="s">
        <v>40</v>
      </c>
      <c r="B27" s="115"/>
      <c r="C27" s="115"/>
      <c r="D27" s="115"/>
      <c r="E27" s="115"/>
      <c r="F27" s="115"/>
      <c r="G27" s="115"/>
      <c r="H27" s="116"/>
      <c r="U27" s="40" t="s">
        <v>40</v>
      </c>
      <c r="V27" s="49"/>
    </row>
    <row r="28" spans="1:23" s="22" customFormat="1" ht="15" x14ac:dyDescent="0.25">
      <c r="A28" s="46"/>
      <c r="B28" s="112" t="s">
        <v>41</v>
      </c>
      <c r="C28" s="113"/>
      <c r="D28" s="52">
        <v>938.60720000000003</v>
      </c>
      <c r="E28" s="47"/>
      <c r="F28" s="48"/>
      <c r="G28" s="48"/>
      <c r="H28" s="53">
        <v>938.60720000000003</v>
      </c>
      <c r="U28" s="40"/>
      <c r="V28" s="49"/>
      <c r="W28" s="50" t="s">
        <v>41</v>
      </c>
    </row>
    <row r="29" spans="1:23" s="22" customFormat="1" ht="15" x14ac:dyDescent="0.25">
      <c r="A29" s="114" t="s">
        <v>42</v>
      </c>
      <c r="B29" s="115"/>
      <c r="C29" s="115"/>
      <c r="D29" s="115"/>
      <c r="E29" s="115"/>
      <c r="F29" s="115"/>
      <c r="G29" s="115"/>
      <c r="H29" s="116"/>
      <c r="U29" s="40" t="s">
        <v>42</v>
      </c>
      <c r="V29" s="49"/>
      <c r="W29" s="50"/>
    </row>
    <row r="30" spans="1:23" s="22" customFormat="1" ht="15" x14ac:dyDescent="0.25">
      <c r="A30" s="46"/>
      <c r="B30" s="112" t="s">
        <v>43</v>
      </c>
      <c r="C30" s="113"/>
      <c r="D30" s="52">
        <v>938.60720000000003</v>
      </c>
      <c r="E30" s="47"/>
      <c r="F30" s="48"/>
      <c r="G30" s="48"/>
      <c r="H30" s="53">
        <v>938.60720000000003</v>
      </c>
      <c r="U30" s="40"/>
      <c r="V30" s="49"/>
      <c r="W30" s="50" t="s">
        <v>43</v>
      </c>
    </row>
    <row r="31" spans="1:23" s="22" customFormat="1" ht="15" x14ac:dyDescent="0.25">
      <c r="A31" s="114" t="s">
        <v>44</v>
      </c>
      <c r="B31" s="115"/>
      <c r="C31" s="115"/>
      <c r="D31" s="115"/>
      <c r="E31" s="115"/>
      <c r="F31" s="115"/>
      <c r="G31" s="115"/>
      <c r="H31" s="116"/>
      <c r="U31" s="40" t="s">
        <v>44</v>
      </c>
      <c r="V31" s="49"/>
      <c r="W31" s="50"/>
    </row>
    <row r="32" spans="1:23" s="22" customFormat="1" ht="15" x14ac:dyDescent="0.25">
      <c r="A32" s="46"/>
      <c r="B32" s="110" t="s">
        <v>45</v>
      </c>
      <c r="C32" s="111"/>
      <c r="D32" s="47"/>
      <c r="E32" s="47"/>
      <c r="F32" s="48"/>
      <c r="G32" s="48"/>
      <c r="H32" s="48"/>
      <c r="U32" s="40"/>
      <c r="V32" s="49" t="s">
        <v>45</v>
      </c>
      <c r="W32" s="50"/>
    </row>
    <row r="33" spans="1:23" s="22" customFormat="1" ht="15" x14ac:dyDescent="0.25">
      <c r="A33" s="46"/>
      <c r="B33" s="112" t="s">
        <v>46</v>
      </c>
      <c r="C33" s="113"/>
      <c r="D33" s="52">
        <v>938.60720000000003</v>
      </c>
      <c r="E33" s="47"/>
      <c r="F33" s="48"/>
      <c r="G33" s="48"/>
      <c r="H33" s="53">
        <v>938.60720000000003</v>
      </c>
      <c r="U33" s="40"/>
      <c r="V33" s="49"/>
      <c r="W33" s="50" t="s">
        <v>46</v>
      </c>
    </row>
    <row r="34" spans="1:23" s="22" customFormat="1" ht="48.75" x14ac:dyDescent="0.25">
      <c r="A34" s="114" t="s">
        <v>47</v>
      </c>
      <c r="B34" s="115"/>
      <c r="C34" s="115"/>
      <c r="D34" s="115"/>
      <c r="E34" s="115"/>
      <c r="F34" s="115"/>
      <c r="G34" s="115"/>
      <c r="H34" s="116"/>
      <c r="U34" s="40" t="s">
        <v>47</v>
      </c>
      <c r="V34" s="49"/>
      <c r="W34" s="50"/>
    </row>
    <row r="35" spans="1:23" s="22" customFormat="1" ht="113.25" x14ac:dyDescent="0.25">
      <c r="A35" s="46"/>
      <c r="B35" s="110" t="s">
        <v>48</v>
      </c>
      <c r="C35" s="111"/>
      <c r="D35" s="47"/>
      <c r="E35" s="47"/>
      <c r="F35" s="48"/>
      <c r="G35" s="48"/>
      <c r="H35" s="48"/>
      <c r="U35" s="40"/>
      <c r="V35" s="49" t="s">
        <v>48</v>
      </c>
      <c r="W35" s="50"/>
    </row>
    <row r="36" spans="1:23" s="22" customFormat="1" ht="15" x14ac:dyDescent="0.25">
      <c r="A36" s="46"/>
      <c r="B36" s="112" t="s">
        <v>49</v>
      </c>
      <c r="C36" s="113"/>
      <c r="D36" s="52">
        <v>938.60720000000003</v>
      </c>
      <c r="E36" s="47"/>
      <c r="F36" s="48"/>
      <c r="G36" s="48"/>
      <c r="H36" s="53">
        <v>938.60720000000003</v>
      </c>
      <c r="U36" s="40"/>
      <c r="V36" s="49"/>
      <c r="W36" s="50" t="s">
        <v>49</v>
      </c>
    </row>
    <row r="37" spans="1:23" s="22" customFormat="1" ht="15" x14ac:dyDescent="0.25">
      <c r="A37" s="114" t="s">
        <v>50</v>
      </c>
      <c r="B37" s="115"/>
      <c r="C37" s="115"/>
      <c r="D37" s="115"/>
      <c r="E37" s="115"/>
      <c r="F37" s="115"/>
      <c r="G37" s="115"/>
      <c r="H37" s="116"/>
      <c r="U37" s="40" t="s">
        <v>50</v>
      </c>
      <c r="V37" s="49"/>
      <c r="W37" s="50"/>
    </row>
    <row r="38" spans="1:23" s="22" customFormat="1" ht="15" x14ac:dyDescent="0.25">
      <c r="A38" s="46"/>
      <c r="B38" s="112" t="s">
        <v>54</v>
      </c>
      <c r="C38" s="113"/>
      <c r="D38" s="52">
        <v>938.60720000000003</v>
      </c>
      <c r="E38" s="47"/>
      <c r="F38" s="48"/>
      <c r="G38" s="48"/>
      <c r="H38" s="53">
        <v>938.60720000000003</v>
      </c>
      <c r="U38" s="40"/>
      <c r="V38" s="49"/>
      <c r="W38" s="50" t="s">
        <v>54</v>
      </c>
    </row>
    <row r="39" spans="1:23" s="22" customFormat="1" ht="15" x14ac:dyDescent="0.25">
      <c r="A39" s="114" t="s">
        <v>55</v>
      </c>
      <c r="B39" s="115"/>
      <c r="C39" s="115"/>
      <c r="D39" s="115"/>
      <c r="E39" s="115"/>
      <c r="F39" s="115"/>
      <c r="G39" s="115"/>
      <c r="H39" s="116"/>
      <c r="U39" s="40" t="s">
        <v>55</v>
      </c>
      <c r="V39" s="49"/>
      <c r="W39" s="50"/>
    </row>
    <row r="40" spans="1:23" s="22" customFormat="1" ht="15" x14ac:dyDescent="0.25">
      <c r="A40" s="38" t="s">
        <v>36</v>
      </c>
      <c r="B40" s="41" t="s">
        <v>56</v>
      </c>
      <c r="C40" s="42" t="s">
        <v>57</v>
      </c>
      <c r="D40" s="55">
        <v>187.72144</v>
      </c>
      <c r="E40" s="43"/>
      <c r="F40" s="43"/>
      <c r="G40" s="43"/>
      <c r="H40" s="55">
        <v>187.72144</v>
      </c>
      <c r="U40" s="40"/>
      <c r="V40" s="49"/>
      <c r="W40" s="50"/>
    </row>
    <row r="41" spans="1:23" s="22" customFormat="1" ht="15" x14ac:dyDescent="0.25">
      <c r="A41" s="38"/>
      <c r="B41" s="41"/>
      <c r="C41" s="42"/>
      <c r="D41" s="43" t="s">
        <v>58</v>
      </c>
      <c r="E41" s="43" t="s">
        <v>59</v>
      </c>
      <c r="F41" s="43" t="s">
        <v>60</v>
      </c>
      <c r="G41" s="43" t="s">
        <v>61</v>
      </c>
      <c r="H41" s="43"/>
      <c r="U41" s="40"/>
      <c r="V41" s="49"/>
      <c r="W41" s="50"/>
    </row>
    <row r="42" spans="1:23" s="22" customFormat="1" ht="15" x14ac:dyDescent="0.25">
      <c r="A42" s="46"/>
      <c r="B42" s="110" t="s">
        <v>62</v>
      </c>
      <c r="C42" s="111"/>
      <c r="D42" s="56">
        <v>187.72144</v>
      </c>
      <c r="E42" s="47"/>
      <c r="F42" s="48"/>
      <c r="G42" s="48"/>
      <c r="H42" s="57">
        <v>187.72144</v>
      </c>
      <c r="U42" s="40"/>
      <c r="V42" s="49" t="s">
        <v>62</v>
      </c>
      <c r="W42" s="50"/>
    </row>
    <row r="43" spans="1:23" s="22" customFormat="1" ht="15" x14ac:dyDescent="0.25">
      <c r="A43" s="46"/>
      <c r="B43" s="112" t="s">
        <v>63</v>
      </c>
      <c r="C43" s="113"/>
      <c r="D43" s="65">
        <v>1126.32864</v>
      </c>
      <c r="E43" s="47"/>
      <c r="F43" s="48"/>
      <c r="G43" s="48"/>
      <c r="H43" s="58">
        <v>1126.32864</v>
      </c>
      <c r="U43" s="40"/>
      <c r="V43" s="49"/>
      <c r="W43" s="50" t="s">
        <v>63</v>
      </c>
    </row>
    <row r="47" spans="1:23" s="22" customFormat="1" ht="15" x14ac:dyDescent="0.25">
      <c r="C47" s="66"/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38:C38"/>
    <mergeCell ref="A39:H39"/>
    <mergeCell ref="B42:C42"/>
    <mergeCell ref="B43:C43"/>
    <mergeCell ref="B32:C32"/>
    <mergeCell ref="B33:C33"/>
    <mergeCell ref="A34:H34"/>
    <mergeCell ref="B35:C35"/>
    <mergeCell ref="B36:C36"/>
    <mergeCell ref="A37:H37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2A1B2-5E21-4432-8F0E-47D7EA781C8A}">
  <dimension ref="A1:C54"/>
  <sheetViews>
    <sheetView zoomScale="82" zoomScaleNormal="82" workbookViewId="0">
      <selection activeCell="B14" sqref="B14:C14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76.7109375" style="2" customWidth="1"/>
    <col min="4" max="16384" width="8.85546875" style="2"/>
  </cols>
  <sheetData>
    <row r="1" spans="1:3" ht="15.75" x14ac:dyDescent="0.2">
      <c r="A1" s="1"/>
      <c r="B1" s="1"/>
      <c r="C1" s="1"/>
    </row>
    <row r="2" spans="1:3" ht="15" x14ac:dyDescent="0.2">
      <c r="A2" s="3"/>
      <c r="B2" s="3" t="s">
        <v>0</v>
      </c>
      <c r="C2" s="4" t="s">
        <v>1</v>
      </c>
    </row>
    <row r="3" spans="1:3" ht="15" x14ac:dyDescent="0.2">
      <c r="A3" s="5"/>
      <c r="B3" s="5"/>
      <c r="C3" s="5"/>
    </row>
    <row r="4" spans="1:3" ht="15" x14ac:dyDescent="0.2">
      <c r="A4" s="3"/>
      <c r="B4" s="3"/>
      <c r="C4" s="3"/>
    </row>
    <row r="5" spans="1:3" ht="15" x14ac:dyDescent="0.2">
      <c r="A5" s="3"/>
      <c r="B5" s="3"/>
      <c r="C5" s="3"/>
    </row>
    <row r="6" spans="1:3" ht="25.5" x14ac:dyDescent="0.2">
      <c r="A6" s="3"/>
      <c r="B6" s="6" t="s">
        <v>115</v>
      </c>
      <c r="C6" s="7">
        <f>C26</f>
        <v>1454.8350495094298</v>
      </c>
    </row>
    <row r="7" spans="1:3" ht="15" x14ac:dyDescent="0.2">
      <c r="A7" s="3"/>
      <c r="B7" s="3"/>
      <c r="C7" s="3"/>
    </row>
    <row r="8" spans="1:3" ht="15" x14ac:dyDescent="0.2">
      <c r="A8" s="5"/>
      <c r="B8" s="5"/>
      <c r="C8" s="5"/>
    </row>
    <row r="9" spans="1:3" ht="15" x14ac:dyDescent="0.2">
      <c r="A9" s="3"/>
      <c r="B9" s="3"/>
      <c r="C9" s="3"/>
    </row>
    <row r="10" spans="1:3" ht="15" x14ac:dyDescent="0.2">
      <c r="A10" s="3"/>
      <c r="B10" s="8" t="s">
        <v>3</v>
      </c>
      <c r="C10" s="3"/>
    </row>
    <row r="11" spans="1:3" ht="15" x14ac:dyDescent="0.2">
      <c r="A11" s="3"/>
      <c r="B11" s="3"/>
      <c r="C11" s="3"/>
    </row>
    <row r="12" spans="1:3" ht="15.75" x14ac:dyDescent="0.2">
      <c r="A12" s="9"/>
      <c r="B12" s="99" t="s">
        <v>4</v>
      </c>
      <c r="C12" s="99"/>
    </row>
    <row r="13" spans="1:3" ht="15" x14ac:dyDescent="0.2">
      <c r="A13" s="3"/>
      <c r="B13" s="3"/>
      <c r="C13" s="3"/>
    </row>
    <row r="14" spans="1:3" ht="132" customHeight="1" x14ac:dyDescent="0.2">
      <c r="A14" s="3"/>
      <c r="B14" s="100" t="s">
        <v>118</v>
      </c>
      <c r="C14" s="100"/>
    </row>
    <row r="15" spans="1:3" ht="15" x14ac:dyDescent="0.2">
      <c r="A15" s="5"/>
      <c r="B15" s="101" t="s">
        <v>5</v>
      </c>
      <c r="C15" s="101"/>
    </row>
    <row r="16" spans="1:3" ht="15" x14ac:dyDescent="0.2">
      <c r="A16" s="3"/>
      <c r="B16" s="3"/>
      <c r="C16" s="3"/>
    </row>
    <row r="17" spans="1:3" ht="15" x14ac:dyDescent="0.2">
      <c r="A17" s="3"/>
      <c r="B17" s="3"/>
      <c r="C17" s="3"/>
    </row>
    <row r="18" spans="1:3" ht="28.5" x14ac:dyDescent="0.2">
      <c r="A18" s="10" t="s">
        <v>6</v>
      </c>
      <c r="B18" s="11" t="s">
        <v>7</v>
      </c>
      <c r="C18" s="12" t="s">
        <v>8</v>
      </c>
    </row>
    <row r="19" spans="1:3" x14ac:dyDescent="0.2">
      <c r="A19" s="10">
        <v>1</v>
      </c>
      <c r="B19" s="11">
        <v>2</v>
      </c>
      <c r="C19" s="13">
        <v>3</v>
      </c>
    </row>
    <row r="20" spans="1:3" x14ac:dyDescent="0.2">
      <c r="A20" s="14">
        <v>1</v>
      </c>
      <c r="B20" s="15" t="s">
        <v>9</v>
      </c>
      <c r="C20" s="16">
        <v>938.60720000000003</v>
      </c>
    </row>
    <row r="21" spans="1:3" x14ac:dyDescent="0.2">
      <c r="A21" s="14">
        <v>1.1000000000000001</v>
      </c>
      <c r="B21" s="15" t="s">
        <v>10</v>
      </c>
      <c r="C21" s="17">
        <v>938.60720000000003</v>
      </c>
    </row>
    <row r="22" spans="1:3" x14ac:dyDescent="0.2">
      <c r="A22" s="14">
        <v>1.2</v>
      </c>
      <c r="B22" s="15" t="s">
        <v>11</v>
      </c>
      <c r="C22" s="18">
        <v>0</v>
      </c>
    </row>
    <row r="23" spans="1:3" x14ac:dyDescent="0.2">
      <c r="A23" s="14">
        <v>1.3</v>
      </c>
      <c r="B23" s="15" t="s">
        <v>12</v>
      </c>
      <c r="C23" s="18">
        <v>0</v>
      </c>
    </row>
    <row r="24" spans="1:3" x14ac:dyDescent="0.2">
      <c r="A24" s="14">
        <v>2</v>
      </c>
      <c r="B24" s="15" t="s">
        <v>13</v>
      </c>
      <c r="C24" s="18">
        <v>1126.32864</v>
      </c>
    </row>
    <row r="25" spans="1:3" x14ac:dyDescent="0.2">
      <c r="A25" s="14">
        <v>2.1</v>
      </c>
      <c r="B25" s="15" t="s">
        <v>14</v>
      </c>
      <c r="C25" s="18">
        <v>187.72144</v>
      </c>
    </row>
    <row r="26" spans="1:3" ht="24" x14ac:dyDescent="0.2">
      <c r="A26" s="14">
        <v>3</v>
      </c>
      <c r="B26" s="15" t="s">
        <v>15</v>
      </c>
      <c r="C26" s="19">
        <v>1454.8350495094298</v>
      </c>
    </row>
    <row r="27" spans="1:3" ht="15" x14ac:dyDescent="0.2">
      <c r="A27" s="3"/>
      <c r="C27" s="3"/>
    </row>
    <row r="28" spans="1:3" ht="25.5" customHeight="1" x14ac:dyDescent="0.2">
      <c r="A28" s="102" t="s">
        <v>16</v>
      </c>
      <c r="B28" s="102"/>
      <c r="C28" s="102"/>
    </row>
    <row r="31" spans="1:3" ht="15" customHeight="1" x14ac:dyDescent="0.2"/>
    <row r="35" ht="15" customHeight="1" x14ac:dyDescent="0.2"/>
    <row r="36" ht="15" customHeight="1" x14ac:dyDescent="0.2"/>
    <row r="37" ht="14.25" customHeight="1" x14ac:dyDescent="0.2"/>
    <row r="39" ht="14.25" customHeight="1" x14ac:dyDescent="0.2"/>
    <row r="41" ht="14.25" customHeight="1" x14ac:dyDescent="0.2"/>
    <row r="43" ht="14.2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4">
    <mergeCell ref="B12:C12"/>
    <mergeCell ref="B14:C14"/>
    <mergeCell ref="B15:C15"/>
    <mergeCell ref="A28:C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Сводка затрат 2025-2029</vt:lpstr>
      <vt:lpstr>ССР 2025</vt:lpstr>
      <vt:lpstr>СЗ 2025</vt:lpstr>
      <vt:lpstr>ССР 2026</vt:lpstr>
      <vt:lpstr>СЗ 2026</vt:lpstr>
      <vt:lpstr>ССР 2029</vt:lpstr>
      <vt:lpstr>СЗ 2029</vt:lpstr>
      <vt:lpstr>'ССР 2025'!Заголовки_для_печати</vt:lpstr>
      <vt:lpstr>'ССР 2026'!Заголовки_для_печати</vt:lpstr>
      <vt:lpstr>'ССР 2029'!Заголовки_для_печати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dcterms:created xsi:type="dcterms:W3CDTF">2025-09-05T06:04:00Z</dcterms:created>
  <dcterms:modified xsi:type="dcterms:W3CDTF">2025-09-17T00:46:39Z</dcterms:modified>
</cp:coreProperties>
</file>